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7795" windowHeight="1234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definedNames>
    <definedName name="_xlnm.Print_Area" localSheetId="0">List1!$A$1:$O$664</definedName>
  </definedNames>
  <calcPr calcId="145621"/>
</workbook>
</file>

<file path=xl/calcChain.xml><?xml version="1.0" encoding="utf-8"?>
<calcChain xmlns="http://schemas.openxmlformats.org/spreadsheetml/2006/main">
  <c r="J262" i="1" l="1"/>
  <c r="K654" i="1"/>
  <c r="I534" i="1"/>
  <c r="I527" i="1"/>
  <c r="I529" i="1"/>
  <c r="I530" i="1"/>
  <c r="I531" i="1"/>
  <c r="I532" i="1"/>
  <c r="I501" i="1"/>
  <c r="I496" i="1"/>
  <c r="I497" i="1"/>
  <c r="I536" i="1" l="1"/>
  <c r="I537" i="1"/>
  <c r="I540" i="1"/>
  <c r="I322" i="1"/>
  <c r="F27" i="1" l="1"/>
  <c r="L279" i="1" l="1"/>
  <c r="J279" i="1"/>
  <c r="L280" i="1"/>
  <c r="J280" i="1"/>
  <c r="K648" i="1" l="1"/>
  <c r="M651" i="1"/>
  <c r="M650" i="1" s="1"/>
  <c r="M632" i="1"/>
  <c r="M644" i="1"/>
  <c r="L646" i="1"/>
  <c r="G533" i="1"/>
  <c r="G525" i="1"/>
  <c r="G500" i="1"/>
  <c r="G495" i="1"/>
  <c r="G396" i="1"/>
  <c r="I621" i="1"/>
  <c r="H603" i="1"/>
  <c r="H519" i="1"/>
  <c r="G490" i="1" l="1"/>
  <c r="G651" i="1"/>
  <c r="I431" i="1"/>
  <c r="H106" i="1" l="1"/>
  <c r="J183" i="1" l="1"/>
  <c r="L183" i="1"/>
  <c r="L178" i="1"/>
  <c r="L275" i="1"/>
  <c r="L189" i="1"/>
  <c r="H396" i="1"/>
  <c r="H421" i="1"/>
  <c r="J230" i="1" l="1"/>
  <c r="N230" i="1" s="1"/>
  <c r="H419" i="1"/>
  <c r="L286" i="1" l="1"/>
  <c r="J254" i="1"/>
  <c r="J153" i="1" l="1"/>
  <c r="G114" i="1"/>
  <c r="G95" i="1"/>
  <c r="G61" i="1"/>
  <c r="H500" i="1"/>
  <c r="I500" i="1" s="1"/>
  <c r="H495" i="1"/>
  <c r="H490" i="1" s="1"/>
  <c r="J244" i="1"/>
  <c r="K227" i="1"/>
  <c r="J188" i="1"/>
  <c r="J186" i="1"/>
  <c r="J149" i="1"/>
  <c r="H539" i="1" l="1"/>
  <c r="I539" i="1" s="1"/>
  <c r="H533" i="1"/>
  <c r="H528" i="1"/>
  <c r="H525" i="1" s="1"/>
  <c r="M642" i="1" l="1"/>
  <c r="H317" i="1"/>
  <c r="H377" i="1"/>
  <c r="H541" i="1" l="1"/>
  <c r="H538" i="1"/>
  <c r="H521" i="1"/>
  <c r="H517" i="1"/>
  <c r="H502" i="1"/>
  <c r="H483" i="1"/>
  <c r="H478" i="1"/>
  <c r="H476" i="1"/>
  <c r="H473" i="1"/>
  <c r="H464" i="1"/>
  <c r="H462" i="1" s="1"/>
  <c r="H471" i="1" s="1"/>
  <c r="H470" i="1" s="1"/>
  <c r="I515" i="1"/>
  <c r="I514" i="1"/>
  <c r="I513" i="1"/>
  <c r="I512" i="1"/>
  <c r="I493" i="1"/>
  <c r="G473" i="1"/>
  <c r="H516" i="1" l="1"/>
  <c r="H472" i="1"/>
  <c r="H524" i="1"/>
  <c r="H523" i="1" s="1"/>
  <c r="H602" i="1"/>
  <c r="H601" i="1" s="1"/>
  <c r="H599" i="1"/>
  <c r="H597" i="1"/>
  <c r="H591" i="1"/>
  <c r="H583" i="1"/>
  <c r="H580" i="1"/>
  <c r="H570" i="1"/>
  <c r="H567" i="1"/>
  <c r="H559" i="1"/>
  <c r="H553" i="1"/>
  <c r="H551" i="1" s="1"/>
  <c r="H557" i="1" s="1"/>
  <c r="H556" i="1" s="1"/>
  <c r="H450" i="1"/>
  <c r="H449" i="1" s="1"/>
  <c r="H448" i="1" s="1"/>
  <c r="H445" i="1"/>
  <c r="H438" i="1"/>
  <c r="H433" i="1"/>
  <c r="H427" i="1"/>
  <c r="H412" i="1"/>
  <c r="H401" i="1" s="1"/>
  <c r="H393" i="1"/>
  <c r="H386" i="1"/>
  <c r="H384" i="1"/>
  <c r="H382" i="1"/>
  <c r="H379" i="1"/>
  <c r="H376" i="1"/>
  <c r="H370" i="1"/>
  <c r="H368" i="1" s="1"/>
  <c r="H357" i="1"/>
  <c r="H356" i="1" s="1"/>
  <c r="H355" i="1" s="1"/>
  <c r="H351" i="1"/>
  <c r="H350" i="1" s="1"/>
  <c r="H348" i="1"/>
  <c r="H346" i="1"/>
  <c r="H330" i="1"/>
  <c r="H324" i="1"/>
  <c r="H319" i="1"/>
  <c r="H316" i="1"/>
  <c r="H310" i="1"/>
  <c r="H308" i="1" s="1"/>
  <c r="H461" i="1" l="1"/>
  <c r="H543" i="1" s="1"/>
  <c r="H435" i="1"/>
  <c r="H418" i="1" s="1"/>
  <c r="K632" i="1"/>
  <c r="H558" i="1"/>
  <c r="H596" i="1"/>
  <c r="H318" i="1"/>
  <c r="H378" i="1"/>
  <c r="H345" i="1"/>
  <c r="I576" i="1"/>
  <c r="H550" i="1" l="1"/>
  <c r="H607" i="1" s="1"/>
  <c r="H367" i="1"/>
  <c r="H453" i="1" s="1"/>
  <c r="H307" i="1"/>
  <c r="H360" i="1" s="1"/>
  <c r="G351" i="1"/>
  <c r="G319" i="1"/>
  <c r="G78" i="1" l="1"/>
  <c r="G103" i="1"/>
  <c r="F14" i="1"/>
  <c r="F12" i="1" s="1"/>
  <c r="F11" i="1" s="1"/>
  <c r="F23" i="1"/>
  <c r="F21" i="1" s="1"/>
  <c r="F30" i="1" l="1"/>
  <c r="F24" i="1"/>
  <c r="F28" i="1" s="1"/>
  <c r="F29" i="1" s="1"/>
  <c r="H77" i="1"/>
  <c r="J642" i="1"/>
  <c r="I620" i="1"/>
  <c r="J200" i="1"/>
  <c r="L200" i="1"/>
  <c r="F31" i="1" l="1"/>
  <c r="J169" i="1"/>
  <c r="J167" i="1" l="1"/>
  <c r="J168" i="1"/>
  <c r="N168" i="1" s="1"/>
  <c r="N138" i="1"/>
  <c r="N144" i="1"/>
  <c r="N167" i="1"/>
  <c r="N169" i="1"/>
  <c r="N181" i="1"/>
  <c r="N182" i="1"/>
  <c r="N183" i="1"/>
  <c r="N186" i="1"/>
  <c r="N188" i="1"/>
  <c r="N200" i="1"/>
  <c r="N201" i="1"/>
  <c r="N214" i="1"/>
  <c r="N219" i="1"/>
  <c r="N220" i="1"/>
  <c r="N224" i="1"/>
  <c r="N227" i="1"/>
  <c r="N233" i="1"/>
  <c r="N234" i="1"/>
  <c r="N237" i="1"/>
  <c r="N238" i="1"/>
  <c r="N262" i="1"/>
  <c r="N273" i="1"/>
  <c r="N281" i="1"/>
  <c r="N284" i="1"/>
  <c r="N291" i="1"/>
  <c r="N292" i="1"/>
  <c r="N294" i="1"/>
  <c r="N293" i="1" s="1"/>
  <c r="L282" i="1" l="1"/>
  <c r="N282" i="1" s="1"/>
  <c r="J221" i="1"/>
  <c r="N221" i="1" s="1"/>
  <c r="N280" i="1" l="1"/>
  <c r="G603" i="1"/>
  <c r="G521" i="1"/>
  <c r="J152" i="1"/>
  <c r="N152" i="1" s="1"/>
  <c r="J217" i="1"/>
  <c r="N217" i="1" s="1"/>
  <c r="J216" i="1"/>
  <c r="N216" i="1" s="1"/>
  <c r="J215" i="1"/>
  <c r="N215" i="1" s="1"/>
  <c r="L631" i="1"/>
  <c r="G633" i="1"/>
  <c r="G634" i="1"/>
  <c r="G636" i="1"/>
  <c r="G646" i="1"/>
  <c r="G654" i="1"/>
  <c r="K652" i="1"/>
  <c r="G652" i="1" s="1"/>
  <c r="K655" i="1"/>
  <c r="G655" i="1" s="1"/>
  <c r="K649" i="1"/>
  <c r="K638" i="1"/>
  <c r="K643" i="1"/>
  <c r="J644" i="1"/>
  <c r="J638" i="1"/>
  <c r="J649" i="1"/>
  <c r="J643" i="1"/>
  <c r="J639" i="1"/>
  <c r="G638" i="1" l="1"/>
  <c r="G649" i="1"/>
  <c r="N49" i="1"/>
  <c r="N115" i="1"/>
  <c r="J114" i="1"/>
  <c r="N114" i="1" s="1"/>
  <c r="G49" i="1" l="1"/>
  <c r="G25" i="1"/>
  <c r="F40" i="1"/>
  <c r="O49" i="1"/>
  <c r="M653" i="1"/>
  <c r="L653" i="1"/>
  <c r="J653" i="1"/>
  <c r="I653" i="1"/>
  <c r="H653" i="1"/>
  <c r="K650" i="1"/>
  <c r="L650" i="1"/>
  <c r="J650" i="1"/>
  <c r="I650" i="1"/>
  <c r="H650" i="1"/>
  <c r="J647" i="1"/>
  <c r="L647" i="1"/>
  <c r="I647" i="1"/>
  <c r="H647" i="1"/>
  <c r="L645" i="1"/>
  <c r="M645" i="1"/>
  <c r="K645" i="1"/>
  <c r="J645" i="1"/>
  <c r="I645" i="1"/>
  <c r="H645" i="1"/>
  <c r="G644" i="1"/>
  <c r="L643" i="1"/>
  <c r="G643" i="1" s="1"/>
  <c r="K641" i="1"/>
  <c r="L642" i="1"/>
  <c r="I641" i="1"/>
  <c r="H641" i="1"/>
  <c r="M640" i="1"/>
  <c r="G640" i="1" s="1"/>
  <c r="K637" i="1"/>
  <c r="L637" i="1"/>
  <c r="I637" i="1"/>
  <c r="H637" i="1"/>
  <c r="M635" i="1"/>
  <c r="L635" i="1"/>
  <c r="K635" i="1"/>
  <c r="J635" i="1"/>
  <c r="I635" i="1"/>
  <c r="H635" i="1"/>
  <c r="M631" i="1"/>
  <c r="I49" i="1" l="1"/>
  <c r="G48" i="1"/>
  <c r="G650" i="1"/>
  <c r="G645" i="1"/>
  <c r="L641" i="1"/>
  <c r="L630" i="1" s="1"/>
  <c r="G635" i="1"/>
  <c r="J641" i="1"/>
  <c r="K647" i="1"/>
  <c r="K653" i="1"/>
  <c r="G653" i="1" s="1"/>
  <c r="J637" i="1"/>
  <c r="H623" i="1" l="1"/>
  <c r="G623" i="1"/>
  <c r="I618" i="1"/>
  <c r="I617" i="1"/>
  <c r="I615" i="1"/>
  <c r="I623" i="1" l="1"/>
  <c r="N110" i="1"/>
  <c r="N111" i="1"/>
  <c r="N112" i="1"/>
  <c r="N113" i="1"/>
  <c r="G113" i="1" s="1"/>
  <c r="G106" i="1" s="1"/>
  <c r="L106" i="1"/>
  <c r="J199" i="1" l="1"/>
  <c r="N199" i="1" s="1"/>
  <c r="J136" i="1"/>
  <c r="I280" i="1"/>
  <c r="N279" i="1"/>
  <c r="N275" i="1"/>
  <c r="J264" i="1"/>
  <c r="N264" i="1" s="1"/>
  <c r="K257" i="1"/>
  <c r="N257" i="1" s="1"/>
  <c r="K258" i="1"/>
  <c r="N258" i="1" s="1"/>
  <c r="J259" i="1"/>
  <c r="N259" i="1" s="1"/>
  <c r="O259" i="1" s="1"/>
  <c r="J260" i="1"/>
  <c r="N260" i="1" s="1"/>
  <c r="J261" i="1"/>
  <c r="K256" i="1"/>
  <c r="N256" i="1" s="1"/>
  <c r="N254" i="1"/>
  <c r="K253" i="1"/>
  <c r="N253" i="1" s="1"/>
  <c r="L251" i="1"/>
  <c r="N251" i="1" s="1"/>
  <c r="J247" i="1"/>
  <c r="J245" i="1"/>
  <c r="N245" i="1" s="1"/>
  <c r="N244" i="1"/>
  <c r="J241" i="1"/>
  <c r="J240" i="1"/>
  <c r="J236" i="1"/>
  <c r="N236" i="1" s="1"/>
  <c r="J235" i="1"/>
  <c r="N235" i="1" s="1"/>
  <c r="J232" i="1"/>
  <c r="N232" i="1" s="1"/>
  <c r="J229" i="1"/>
  <c r="J223" i="1"/>
  <c r="I221" i="1"/>
  <c r="J213" i="1"/>
  <c r="J212" i="1"/>
  <c r="J211" i="1"/>
  <c r="N211" i="1" s="1"/>
  <c r="L210" i="1"/>
  <c r="J210" i="1"/>
  <c r="N210" i="1" s="1"/>
  <c r="J208" i="1"/>
  <c r="N208" i="1" s="1"/>
  <c r="J205" i="1"/>
  <c r="N205" i="1" s="1"/>
  <c r="J204" i="1"/>
  <c r="N204" i="1" s="1"/>
  <c r="J203" i="1"/>
  <c r="J202" i="1"/>
  <c r="J198" i="1"/>
  <c r="N198" i="1" s="1"/>
  <c r="J197" i="1"/>
  <c r="N197" i="1" s="1"/>
  <c r="J196" i="1"/>
  <c r="J194" i="1"/>
  <c r="J193" i="1"/>
  <c r="N193" i="1" s="1"/>
  <c r="J192" i="1"/>
  <c r="N192" i="1" s="1"/>
  <c r="K191" i="1"/>
  <c r="N191" i="1" s="1"/>
  <c r="J187" i="1"/>
  <c r="N187" i="1" s="1"/>
  <c r="J185" i="1"/>
  <c r="J184" i="1"/>
  <c r="J180" i="1"/>
  <c r="N180" i="1" s="1"/>
  <c r="J179" i="1"/>
  <c r="N179" i="1" s="1"/>
  <c r="K178" i="1"/>
  <c r="K177" i="1" s="1"/>
  <c r="J176" i="1"/>
  <c r="N176" i="1" s="1"/>
  <c r="J175" i="1"/>
  <c r="N175" i="1" s="1"/>
  <c r="J173" i="1"/>
  <c r="N173" i="1" s="1"/>
  <c r="L172" i="1"/>
  <c r="N172" i="1" s="1"/>
  <c r="J171" i="1"/>
  <c r="N171" i="1" s="1"/>
  <c r="L170" i="1"/>
  <c r="J170" i="1"/>
  <c r="J166" i="1"/>
  <c r="N166" i="1" s="1"/>
  <c r="J165" i="1"/>
  <c r="N165" i="1" s="1"/>
  <c r="J164" i="1"/>
  <c r="N164" i="1" s="1"/>
  <c r="K161" i="1"/>
  <c r="N161" i="1" s="1"/>
  <c r="J160" i="1"/>
  <c r="N160" i="1" s="1"/>
  <c r="K157" i="1"/>
  <c r="K156" i="1"/>
  <c r="J155" i="1"/>
  <c r="N155" i="1" s="1"/>
  <c r="I152" i="1"/>
  <c r="J150" i="1"/>
  <c r="J141" i="1"/>
  <c r="N141" i="1" s="1"/>
  <c r="J139" i="1"/>
  <c r="J137" i="1"/>
  <c r="N137" i="1" s="1"/>
  <c r="J135" i="1"/>
  <c r="J133" i="1"/>
  <c r="N133" i="1" s="1"/>
  <c r="I606" i="1"/>
  <c r="I600" i="1"/>
  <c r="G599" i="1"/>
  <c r="I598" i="1"/>
  <c r="G597" i="1"/>
  <c r="I595" i="1"/>
  <c r="I594" i="1"/>
  <c r="I593" i="1"/>
  <c r="I592" i="1"/>
  <c r="G591" i="1"/>
  <c r="I589" i="1"/>
  <c r="I588" i="1"/>
  <c r="I586" i="1"/>
  <c r="I585" i="1"/>
  <c r="I584" i="1"/>
  <c r="G583" i="1"/>
  <c r="I582" i="1"/>
  <c r="I581" i="1"/>
  <c r="G580" i="1"/>
  <c r="I579" i="1"/>
  <c r="I578" i="1"/>
  <c r="I577" i="1"/>
  <c r="I575" i="1"/>
  <c r="I574" i="1"/>
  <c r="I573" i="1"/>
  <c r="I572" i="1"/>
  <c r="I571" i="1"/>
  <c r="G570" i="1"/>
  <c r="I569" i="1"/>
  <c r="I568" i="1"/>
  <c r="G567" i="1"/>
  <c r="I566" i="1"/>
  <c r="I565" i="1"/>
  <c r="I564" i="1"/>
  <c r="I563" i="1"/>
  <c r="I562" i="1"/>
  <c r="I561" i="1"/>
  <c r="I560" i="1"/>
  <c r="G559" i="1"/>
  <c r="I557" i="1"/>
  <c r="G556" i="1"/>
  <c r="I555" i="1"/>
  <c r="I554" i="1"/>
  <c r="G553" i="1"/>
  <c r="G551" i="1" s="1"/>
  <c r="I552" i="1"/>
  <c r="G541" i="1"/>
  <c r="I541" i="1" s="1"/>
  <c r="G538" i="1"/>
  <c r="I538" i="1" s="1"/>
  <c r="I535" i="1"/>
  <c r="I526" i="1"/>
  <c r="I518" i="1"/>
  <c r="G517" i="1"/>
  <c r="G516" i="1" s="1"/>
  <c r="I511" i="1"/>
  <c r="I510" i="1"/>
  <c r="I508" i="1"/>
  <c r="I507" i="1"/>
  <c r="I506" i="1"/>
  <c r="I505" i="1"/>
  <c r="I504" i="1"/>
  <c r="I503" i="1"/>
  <c r="G502" i="1"/>
  <c r="I499" i="1"/>
  <c r="I498" i="1"/>
  <c r="I495" i="1"/>
  <c r="I494" i="1"/>
  <c r="I492" i="1"/>
  <c r="I489" i="1"/>
  <c r="I488" i="1"/>
  <c r="I487" i="1"/>
  <c r="I486" i="1"/>
  <c r="I485" i="1"/>
  <c r="I484" i="1"/>
  <c r="G483" i="1"/>
  <c r="I480" i="1"/>
  <c r="I479" i="1"/>
  <c r="G478" i="1"/>
  <c r="I477" i="1"/>
  <c r="G476" i="1"/>
  <c r="I474" i="1"/>
  <c r="I469" i="1"/>
  <c r="I468" i="1"/>
  <c r="I467" i="1"/>
  <c r="I466" i="1"/>
  <c r="I465" i="1"/>
  <c r="G464" i="1"/>
  <c r="G462" i="1" s="1"/>
  <c r="G471" i="1" s="1"/>
  <c r="I471" i="1" s="1"/>
  <c r="I463" i="1"/>
  <c r="I452" i="1"/>
  <c r="I451" i="1"/>
  <c r="G450" i="1"/>
  <c r="G449" i="1" s="1"/>
  <c r="I446" i="1"/>
  <c r="G445" i="1"/>
  <c r="K631" i="1"/>
  <c r="K630" i="1" s="1"/>
  <c r="G438" i="1"/>
  <c r="G435" i="1" s="1"/>
  <c r="I437" i="1"/>
  <c r="I436" i="1"/>
  <c r="G433" i="1"/>
  <c r="I430" i="1"/>
  <c r="I429" i="1"/>
  <c r="I428" i="1"/>
  <c r="G427" i="1"/>
  <c r="I424" i="1"/>
  <c r="I423" i="1"/>
  <c r="I422" i="1"/>
  <c r="G421" i="1"/>
  <c r="I417" i="1"/>
  <c r="I416" i="1"/>
  <c r="I415" i="1"/>
  <c r="I414" i="1"/>
  <c r="I413" i="1"/>
  <c r="G412" i="1"/>
  <c r="I411" i="1"/>
  <c r="I410" i="1"/>
  <c r="I409" i="1"/>
  <c r="I408" i="1"/>
  <c r="I407" i="1"/>
  <c r="I406" i="1"/>
  <c r="I405" i="1"/>
  <c r="I404" i="1"/>
  <c r="I403" i="1"/>
  <c r="I402" i="1"/>
  <c r="I400" i="1"/>
  <c r="I399" i="1"/>
  <c r="I398" i="1"/>
  <c r="I397" i="1"/>
  <c r="I395" i="1"/>
  <c r="I394" i="1"/>
  <c r="G393" i="1"/>
  <c r="I392" i="1"/>
  <c r="I391" i="1"/>
  <c r="I390" i="1"/>
  <c r="I389" i="1"/>
  <c r="I388" i="1"/>
  <c r="I387" i="1"/>
  <c r="G386" i="1"/>
  <c r="I385" i="1"/>
  <c r="G384" i="1"/>
  <c r="I383" i="1"/>
  <c r="G382" i="1"/>
  <c r="I381" i="1"/>
  <c r="I380" i="1"/>
  <c r="G379" i="1"/>
  <c r="G376" i="1"/>
  <c r="I375" i="1"/>
  <c r="I374" i="1"/>
  <c r="I373" i="1"/>
  <c r="I372" i="1"/>
  <c r="I371" i="1"/>
  <c r="G370" i="1"/>
  <c r="G368" i="1" s="1"/>
  <c r="I369" i="1"/>
  <c r="I359" i="1"/>
  <c r="I358" i="1"/>
  <c r="G357" i="1"/>
  <c r="G356" i="1" s="1"/>
  <c r="G355" i="1" s="1"/>
  <c r="G350" i="1"/>
  <c r="I349" i="1"/>
  <c r="G348" i="1"/>
  <c r="I347" i="1"/>
  <c r="G346" i="1"/>
  <c r="I343" i="1"/>
  <c r="I342" i="1"/>
  <c r="I341" i="1"/>
  <c r="I340" i="1"/>
  <c r="I339" i="1"/>
  <c r="I338" i="1"/>
  <c r="I337" i="1"/>
  <c r="I336" i="1"/>
  <c r="I335" i="1"/>
  <c r="I333" i="1"/>
  <c r="I332" i="1"/>
  <c r="I331" i="1"/>
  <c r="G330" i="1"/>
  <c r="I329" i="1"/>
  <c r="I328" i="1"/>
  <c r="I327" i="1"/>
  <c r="I326" i="1"/>
  <c r="I325" i="1"/>
  <c r="G324" i="1"/>
  <c r="I323" i="1"/>
  <c r="I321" i="1"/>
  <c r="I317" i="1"/>
  <c r="G316" i="1"/>
  <c r="I315" i="1"/>
  <c r="I314" i="1"/>
  <c r="I313" i="1"/>
  <c r="I312" i="1"/>
  <c r="I311" i="1"/>
  <c r="G310" i="1"/>
  <c r="G308" i="1" s="1"/>
  <c r="I309" i="1"/>
  <c r="I294" i="1"/>
  <c r="M293" i="1"/>
  <c r="L293" i="1"/>
  <c r="K293" i="1"/>
  <c r="J293" i="1"/>
  <c r="H293" i="1"/>
  <c r="I292" i="1"/>
  <c r="I291" i="1"/>
  <c r="M289" i="1"/>
  <c r="H289" i="1"/>
  <c r="M287" i="1"/>
  <c r="K287" i="1"/>
  <c r="J287" i="1"/>
  <c r="H287" i="1"/>
  <c r="L285" i="1"/>
  <c r="I284" i="1"/>
  <c r="L283" i="1"/>
  <c r="N283" i="1" s="1"/>
  <c r="I282" i="1"/>
  <c r="I281" i="1"/>
  <c r="M278" i="1"/>
  <c r="K278" i="1"/>
  <c r="H278" i="1"/>
  <c r="L274" i="1"/>
  <c r="N274" i="1" s="1"/>
  <c r="M272" i="1"/>
  <c r="K272" i="1"/>
  <c r="J272" i="1"/>
  <c r="H272" i="1"/>
  <c r="L271" i="1"/>
  <c r="M270" i="1"/>
  <c r="K270" i="1"/>
  <c r="J270" i="1"/>
  <c r="H270" i="1"/>
  <c r="L267" i="1"/>
  <c r="N267" i="1" s="1"/>
  <c r="L266" i="1"/>
  <c r="L265" i="1"/>
  <c r="N265" i="1" s="1"/>
  <c r="M263" i="1"/>
  <c r="K263" i="1"/>
  <c r="H263" i="1"/>
  <c r="O262" i="1"/>
  <c r="L255" i="1"/>
  <c r="L252" i="1" s="1"/>
  <c r="M252" i="1"/>
  <c r="H252" i="1"/>
  <c r="H250" i="1"/>
  <c r="L249" i="1"/>
  <c r="J248" i="1"/>
  <c r="M246" i="1"/>
  <c r="K246" i="1"/>
  <c r="H246" i="1"/>
  <c r="L243" i="1"/>
  <c r="N243" i="1" s="1"/>
  <c r="M242" i="1"/>
  <c r="M239" i="1" s="1"/>
  <c r="K242" i="1"/>
  <c r="K239" i="1" s="1"/>
  <c r="H239" i="1"/>
  <c r="O238" i="1"/>
  <c r="O237" i="1"/>
  <c r="O234" i="1"/>
  <c r="I233" i="1"/>
  <c r="M231" i="1"/>
  <c r="L231" i="1"/>
  <c r="K231" i="1"/>
  <c r="H231" i="1"/>
  <c r="O227" i="1"/>
  <c r="M226" i="1"/>
  <c r="L226" i="1"/>
  <c r="H226" i="1"/>
  <c r="J222" i="1"/>
  <c r="N222" i="1" s="1"/>
  <c r="O220" i="1"/>
  <c r="M218" i="1"/>
  <c r="M195" i="1" s="1"/>
  <c r="L218" i="1"/>
  <c r="K218" i="1"/>
  <c r="K195" i="1" s="1"/>
  <c r="J209" i="1"/>
  <c r="N209" i="1" s="1"/>
  <c r="J207" i="1"/>
  <c r="J206" i="1"/>
  <c r="H195" i="1"/>
  <c r="O193" i="1"/>
  <c r="M190" i="1"/>
  <c r="L190" i="1"/>
  <c r="H190" i="1"/>
  <c r="O188" i="1"/>
  <c r="O186" i="1"/>
  <c r="I183" i="1"/>
  <c r="M177" i="1"/>
  <c r="H177" i="1"/>
  <c r="M174" i="1"/>
  <c r="L174" i="1"/>
  <c r="K174" i="1"/>
  <c r="H174" i="1"/>
  <c r="M163" i="1"/>
  <c r="K163" i="1"/>
  <c r="H163" i="1"/>
  <c r="M159" i="1"/>
  <c r="L159" i="1"/>
  <c r="H159" i="1"/>
  <c r="J158" i="1"/>
  <c r="N158" i="1" s="1"/>
  <c r="J157" i="1"/>
  <c r="N157" i="1" s="1"/>
  <c r="J156" i="1"/>
  <c r="N156" i="1" s="1"/>
  <c r="M154" i="1"/>
  <c r="L154" i="1"/>
  <c r="H154" i="1"/>
  <c r="K153" i="1"/>
  <c r="N153" i="1" s="1"/>
  <c r="J151" i="1"/>
  <c r="J148" i="1"/>
  <c r="J147" i="1"/>
  <c r="N147" i="1" s="1"/>
  <c r="M146" i="1"/>
  <c r="L146" i="1"/>
  <c r="H146" i="1"/>
  <c r="M142" i="1"/>
  <c r="L142" i="1"/>
  <c r="K142" i="1"/>
  <c r="H142" i="1"/>
  <c r="J140" i="1"/>
  <c r="O138" i="1"/>
  <c r="M134" i="1"/>
  <c r="M132" i="1" s="1"/>
  <c r="L134" i="1"/>
  <c r="L132" i="1" s="1"/>
  <c r="K134" i="1"/>
  <c r="K132" i="1" s="1"/>
  <c r="H134" i="1"/>
  <c r="N130" i="1"/>
  <c r="O130" i="1" s="1"/>
  <c r="G470" i="1" l="1"/>
  <c r="I470" i="1" s="1"/>
  <c r="N170" i="1"/>
  <c r="N229" i="1"/>
  <c r="O229" i="1" s="1"/>
  <c r="J226" i="1"/>
  <c r="J255" i="1"/>
  <c r="J252" i="1" s="1"/>
  <c r="N178" i="1"/>
  <c r="O178" i="1" s="1"/>
  <c r="N135" i="1"/>
  <c r="O135" i="1" s="1"/>
  <c r="N150" i="1"/>
  <c r="O150" i="1" s="1"/>
  <c r="N194" i="1"/>
  <c r="I194" i="1" s="1"/>
  <c r="N202" i="1"/>
  <c r="I202" i="1" s="1"/>
  <c r="N212" i="1"/>
  <c r="O212" i="1" s="1"/>
  <c r="N240" i="1"/>
  <c r="I240" i="1" s="1"/>
  <c r="N247" i="1"/>
  <c r="I247" i="1" s="1"/>
  <c r="N185" i="1"/>
  <c r="I185" i="1" s="1"/>
  <c r="N196" i="1"/>
  <c r="O196" i="1" s="1"/>
  <c r="N203" i="1"/>
  <c r="I203" i="1" s="1"/>
  <c r="N213" i="1"/>
  <c r="O213" i="1" s="1"/>
  <c r="N241" i="1"/>
  <c r="I241" i="1" s="1"/>
  <c r="N139" i="1"/>
  <c r="O139" i="1" s="1"/>
  <c r="N136" i="1"/>
  <c r="O136" i="1" s="1"/>
  <c r="N189" i="1"/>
  <c r="I189" i="1" s="1"/>
  <c r="N223" i="1"/>
  <c r="I223" i="1" s="1"/>
  <c r="N184" i="1"/>
  <c r="O184" i="1" s="1"/>
  <c r="N248" i="1"/>
  <c r="I248" i="1" s="1"/>
  <c r="N148" i="1"/>
  <c r="O148" i="1" s="1"/>
  <c r="N149" i="1"/>
  <c r="O149" i="1" s="1"/>
  <c r="L270" i="1"/>
  <c r="N270" i="1" s="1"/>
  <c r="I270" i="1" s="1"/>
  <c r="N271" i="1"/>
  <c r="N285" i="1"/>
  <c r="I285" i="1" s="1"/>
  <c r="N261" i="1"/>
  <c r="O261" i="1" s="1"/>
  <c r="N151" i="1"/>
  <c r="I151" i="1" s="1"/>
  <c r="N140" i="1"/>
  <c r="O140" i="1" s="1"/>
  <c r="N206" i="1"/>
  <c r="I206" i="1" s="1"/>
  <c r="L246" i="1"/>
  <c r="N249" i="1"/>
  <c r="I249" i="1" s="1"/>
  <c r="N266" i="1"/>
  <c r="O266" i="1" s="1"/>
  <c r="N286" i="1"/>
  <c r="I286" i="1" s="1"/>
  <c r="N207" i="1"/>
  <c r="I207" i="1" s="1"/>
  <c r="G472" i="1"/>
  <c r="G461" i="1" s="1"/>
  <c r="G524" i="1"/>
  <c r="G523" i="1" s="1"/>
  <c r="G418" i="1"/>
  <c r="G318" i="1"/>
  <c r="G602" i="1"/>
  <c r="G601" i="1" s="1"/>
  <c r="G596" i="1"/>
  <c r="G345" i="1"/>
  <c r="L277" i="1"/>
  <c r="M648" i="1"/>
  <c r="L290" i="1"/>
  <c r="M639" i="1"/>
  <c r="K154" i="1"/>
  <c r="I525" i="1"/>
  <c r="O157" i="1"/>
  <c r="L288" i="1"/>
  <c r="L276" i="1"/>
  <c r="J174" i="1"/>
  <c r="N174" i="1" s="1"/>
  <c r="O175" i="1"/>
  <c r="I308" i="1"/>
  <c r="J162" i="1"/>
  <c r="I220" i="1"/>
  <c r="I234" i="1"/>
  <c r="J143" i="1"/>
  <c r="N143" i="1" s="1"/>
  <c r="I319" i="1"/>
  <c r="I599" i="1"/>
  <c r="I348" i="1"/>
  <c r="I130" i="1"/>
  <c r="I384" i="1"/>
  <c r="I412" i="1"/>
  <c r="M225" i="1"/>
  <c r="I238" i="1"/>
  <c r="K269" i="1"/>
  <c r="K268" i="1" s="1"/>
  <c r="I370" i="1"/>
  <c r="I379" i="1"/>
  <c r="I386" i="1"/>
  <c r="I464" i="1"/>
  <c r="O183" i="1"/>
  <c r="I346" i="1"/>
  <c r="I396" i="1"/>
  <c r="I476" i="1"/>
  <c r="I483" i="1"/>
  <c r="I502" i="1"/>
  <c r="I591" i="1"/>
  <c r="H269" i="1"/>
  <c r="H268" i="1" s="1"/>
  <c r="M145" i="1"/>
  <c r="I490" i="1"/>
  <c r="I521" i="1"/>
  <c r="I533" i="1"/>
  <c r="I570" i="1"/>
  <c r="I435" i="1"/>
  <c r="M269" i="1"/>
  <c r="M268" i="1" s="1"/>
  <c r="I368" i="1"/>
  <c r="I462" i="1"/>
  <c r="I473" i="1"/>
  <c r="I553" i="1"/>
  <c r="I567" i="1"/>
  <c r="J263" i="1"/>
  <c r="L263" i="1"/>
  <c r="I316" i="1"/>
  <c r="I393" i="1"/>
  <c r="I421" i="1"/>
  <c r="G448" i="1"/>
  <c r="I580" i="1"/>
  <c r="H225" i="1"/>
  <c r="I310" i="1"/>
  <c r="I324" i="1"/>
  <c r="I357" i="1"/>
  <c r="I376" i="1"/>
  <c r="I427" i="1"/>
  <c r="G558" i="1"/>
  <c r="I330" i="1"/>
  <c r="I445" i="1"/>
  <c r="I517" i="1"/>
  <c r="I559" i="1"/>
  <c r="I597" i="1"/>
  <c r="I583" i="1"/>
  <c r="I587" i="1"/>
  <c r="I603" i="1"/>
  <c r="I528" i="1"/>
  <c r="I478" i="1"/>
  <c r="I377" i="1"/>
  <c r="I450" i="1"/>
  <c r="G401" i="1"/>
  <c r="I401" i="1" s="1"/>
  <c r="I382" i="1"/>
  <c r="O152" i="1"/>
  <c r="O281" i="1"/>
  <c r="I210" i="1"/>
  <c r="I188" i="1"/>
  <c r="L195" i="1"/>
  <c r="I262" i="1"/>
  <c r="O282" i="1"/>
  <c r="O291" i="1"/>
  <c r="I293" i="1"/>
  <c r="K226" i="1"/>
  <c r="J246" i="1"/>
  <c r="O292" i="1"/>
  <c r="O294" i="1"/>
  <c r="O187" i="1"/>
  <c r="I187" i="1"/>
  <c r="O264" i="1"/>
  <c r="I264" i="1"/>
  <c r="O176" i="1"/>
  <c r="I176" i="1"/>
  <c r="O257" i="1"/>
  <c r="I257" i="1"/>
  <c r="O165" i="1"/>
  <c r="I165" i="1"/>
  <c r="L278" i="1"/>
  <c r="J154" i="1"/>
  <c r="N154" i="1" s="1"/>
  <c r="I227" i="1"/>
  <c r="O170" i="1"/>
  <c r="J218" i="1"/>
  <c r="O141" i="1"/>
  <c r="I141" i="1"/>
  <c r="O164" i="1"/>
  <c r="I164" i="1"/>
  <c r="O166" i="1"/>
  <c r="I166" i="1"/>
  <c r="I274" i="1"/>
  <c r="O274" i="1"/>
  <c r="O137" i="1"/>
  <c r="I137" i="1"/>
  <c r="O147" i="1"/>
  <c r="I147" i="1"/>
  <c r="O192" i="1"/>
  <c r="I192" i="1"/>
  <c r="O200" i="1"/>
  <c r="I200" i="1"/>
  <c r="I229" i="1"/>
  <c r="O260" i="1"/>
  <c r="I260" i="1"/>
  <c r="I275" i="1"/>
  <c r="O275" i="1"/>
  <c r="O258" i="1"/>
  <c r="I258" i="1"/>
  <c r="O256" i="1"/>
  <c r="I256" i="1"/>
  <c r="O267" i="1"/>
  <c r="I267" i="1"/>
  <c r="I273" i="1"/>
  <c r="O273" i="1"/>
  <c r="O251" i="1"/>
  <c r="I251" i="1"/>
  <c r="I279" i="1"/>
  <c r="O279" i="1"/>
  <c r="J134" i="1"/>
  <c r="K255" i="1"/>
  <c r="J278" i="1"/>
  <c r="O280" i="1"/>
  <c r="I156" i="1"/>
  <c r="L177" i="1"/>
  <c r="J190" i="1"/>
  <c r="L250" i="1"/>
  <c r="N250" i="1" s="1"/>
  <c r="I138" i="1"/>
  <c r="J146" i="1"/>
  <c r="I259" i="1"/>
  <c r="I181" i="1"/>
  <c r="O181" i="1"/>
  <c r="O197" i="1"/>
  <c r="I197" i="1"/>
  <c r="O214" i="1"/>
  <c r="I214" i="1"/>
  <c r="I216" i="1"/>
  <c r="O216" i="1"/>
  <c r="I232" i="1"/>
  <c r="O232" i="1"/>
  <c r="O243" i="1"/>
  <c r="I243" i="1"/>
  <c r="O253" i="1"/>
  <c r="I253" i="1"/>
  <c r="I155" i="1"/>
  <c r="O155" i="1"/>
  <c r="J163" i="1"/>
  <c r="I171" i="1"/>
  <c r="O171" i="1"/>
  <c r="I209" i="1"/>
  <c r="O209" i="1"/>
  <c r="O211" i="1"/>
  <c r="I211" i="1"/>
  <c r="I144" i="1"/>
  <c r="O144" i="1"/>
  <c r="I179" i="1"/>
  <c r="O179" i="1"/>
  <c r="I168" i="1"/>
  <c r="O168" i="1"/>
  <c r="I172" i="1"/>
  <c r="O172" i="1"/>
  <c r="I180" i="1"/>
  <c r="O180" i="1"/>
  <c r="I182" i="1"/>
  <c r="O182" i="1"/>
  <c r="O198" i="1"/>
  <c r="I198" i="1"/>
  <c r="I205" i="1"/>
  <c r="O205" i="1"/>
  <c r="I204" i="1"/>
  <c r="O204" i="1"/>
  <c r="K159" i="1"/>
  <c r="H145" i="1"/>
  <c r="K146" i="1"/>
  <c r="I158" i="1"/>
  <c r="O158" i="1"/>
  <c r="L163" i="1"/>
  <c r="I169" i="1"/>
  <c r="O169" i="1"/>
  <c r="I173" i="1"/>
  <c r="O173" i="1"/>
  <c r="K190" i="1"/>
  <c r="O199" i="1"/>
  <c r="I199" i="1"/>
  <c r="I201" i="1"/>
  <c r="O201" i="1"/>
  <c r="I208" i="1"/>
  <c r="O208" i="1"/>
  <c r="I222" i="1"/>
  <c r="O222" i="1"/>
  <c r="I186" i="1"/>
  <c r="O235" i="1"/>
  <c r="I235" i="1"/>
  <c r="O244" i="1"/>
  <c r="I244" i="1"/>
  <c r="O254" i="1"/>
  <c r="I254" i="1"/>
  <c r="I215" i="1"/>
  <c r="O215" i="1"/>
  <c r="I217" i="1"/>
  <c r="O217" i="1"/>
  <c r="I219" i="1"/>
  <c r="O219" i="1"/>
  <c r="O236" i="1"/>
  <c r="I236" i="1"/>
  <c r="O245" i="1"/>
  <c r="I245" i="1"/>
  <c r="I283" i="1"/>
  <c r="O283" i="1"/>
  <c r="J177" i="1"/>
  <c r="O221" i="1"/>
  <c r="J231" i="1"/>
  <c r="O233" i="1"/>
  <c r="I237" i="1"/>
  <c r="L242" i="1"/>
  <c r="O284" i="1"/>
  <c r="J242" i="1"/>
  <c r="I139" i="1" l="1"/>
  <c r="I212" i="1"/>
  <c r="I135" i="1"/>
  <c r="N146" i="1"/>
  <c r="I146" i="1" s="1"/>
  <c r="N231" i="1"/>
  <c r="O231" i="1" s="1"/>
  <c r="N255" i="1"/>
  <c r="I136" i="1"/>
  <c r="O223" i="1"/>
  <c r="I140" i="1"/>
  <c r="O203" i="1"/>
  <c r="O202" i="1"/>
  <c r="O185" i="1"/>
  <c r="N226" i="1"/>
  <c r="O226" i="1" s="1"/>
  <c r="N163" i="1"/>
  <c r="O247" i="1"/>
  <c r="I213" i="1"/>
  <c r="I196" i="1"/>
  <c r="I150" i="1"/>
  <c r="O240" i="1"/>
  <c r="O248" i="1"/>
  <c r="I266" i="1"/>
  <c r="N190" i="1"/>
  <c r="I261" i="1"/>
  <c r="O194" i="1"/>
  <c r="O241" i="1"/>
  <c r="O207" i="1"/>
  <c r="N263" i="1"/>
  <c r="I263" i="1" s="1"/>
  <c r="N162" i="1"/>
  <c r="I162" i="1" s="1"/>
  <c r="N276" i="1"/>
  <c r="O276" i="1" s="1"/>
  <c r="L289" i="1"/>
  <c r="N290" i="1"/>
  <c r="I290" i="1" s="1"/>
  <c r="L287" i="1"/>
  <c r="N288" i="1"/>
  <c r="I288" i="1" s="1"/>
  <c r="N277" i="1"/>
  <c r="I277" i="1" s="1"/>
  <c r="O285" i="1"/>
  <c r="O206" i="1"/>
  <c r="N278" i="1"/>
  <c r="I184" i="1"/>
  <c r="N177" i="1"/>
  <c r="O177" i="1" s="1"/>
  <c r="O286" i="1"/>
  <c r="N246" i="1"/>
  <c r="I246" i="1" s="1"/>
  <c r="N218" i="1"/>
  <c r="O218" i="1" s="1"/>
  <c r="L239" i="1"/>
  <c r="N242" i="1"/>
  <c r="N134" i="1"/>
  <c r="I134" i="1" s="1"/>
  <c r="J632" i="1"/>
  <c r="G378" i="1"/>
  <c r="G367" i="1" s="1"/>
  <c r="G453" i="1" s="1"/>
  <c r="O189" i="1"/>
  <c r="I602" i="1"/>
  <c r="G550" i="1"/>
  <c r="G607" i="1" s="1"/>
  <c r="O293" i="1"/>
  <c r="I556" i="1"/>
  <c r="I632" i="1"/>
  <c r="I631" i="1" s="1"/>
  <c r="I630" i="1" s="1"/>
  <c r="G639" i="1"/>
  <c r="M637" i="1"/>
  <c r="I551" i="1"/>
  <c r="H632" i="1"/>
  <c r="G642" i="1"/>
  <c r="M641" i="1"/>
  <c r="G641" i="1" s="1"/>
  <c r="G648" i="1"/>
  <c r="M647" i="1"/>
  <c r="G647" i="1" s="1"/>
  <c r="O154" i="1"/>
  <c r="I157" i="1"/>
  <c r="L272" i="1"/>
  <c r="J142" i="1"/>
  <c r="G543" i="1"/>
  <c r="I318" i="1"/>
  <c r="G307" i="1"/>
  <c r="G360" i="1" s="1"/>
  <c r="I175" i="1"/>
  <c r="I178" i="1"/>
  <c r="O210" i="1"/>
  <c r="M131" i="1"/>
  <c r="M295" i="1" s="1"/>
  <c r="I170" i="1"/>
  <c r="J159" i="1"/>
  <c r="N159" i="1" s="1"/>
  <c r="I449" i="1"/>
  <c r="I448" i="1"/>
  <c r="I516" i="1"/>
  <c r="O270" i="1"/>
  <c r="O156" i="1"/>
  <c r="I345" i="1"/>
  <c r="I558" i="1"/>
  <c r="H131" i="1"/>
  <c r="H295" i="1" s="1"/>
  <c r="J195" i="1"/>
  <c r="L145" i="1"/>
  <c r="I601" i="1"/>
  <c r="I596" i="1"/>
  <c r="I472" i="1"/>
  <c r="J132" i="1"/>
  <c r="N132" i="1" s="1"/>
  <c r="I356" i="1"/>
  <c r="O249" i="1"/>
  <c r="O265" i="1"/>
  <c r="I265" i="1"/>
  <c r="O250" i="1"/>
  <c r="I250" i="1"/>
  <c r="K252" i="1"/>
  <c r="J269" i="1"/>
  <c r="I153" i="1"/>
  <c r="O153" i="1"/>
  <c r="I161" i="1"/>
  <c r="O161" i="1"/>
  <c r="O174" i="1"/>
  <c r="I174" i="1"/>
  <c r="I160" i="1"/>
  <c r="O160" i="1"/>
  <c r="I191" i="1"/>
  <c r="O191" i="1"/>
  <c r="I167" i="1"/>
  <c r="O167" i="1"/>
  <c r="I133" i="1"/>
  <c r="O133" i="1"/>
  <c r="J239" i="1"/>
  <c r="J225" i="1" s="1"/>
  <c r="I271" i="1"/>
  <c r="O271" i="1"/>
  <c r="K145" i="1"/>
  <c r="I143" i="1"/>
  <c r="O143" i="1"/>
  <c r="I231" i="1" l="1"/>
  <c r="O134" i="1"/>
  <c r="O277" i="1"/>
  <c r="I276" i="1"/>
  <c r="O162" i="1"/>
  <c r="N287" i="1"/>
  <c r="O287" i="1" s="1"/>
  <c r="N289" i="1"/>
  <c r="I289" i="1" s="1"/>
  <c r="N239" i="1"/>
  <c r="O246" i="1"/>
  <c r="I218" i="1"/>
  <c r="L225" i="1"/>
  <c r="L131" i="1" s="1"/>
  <c r="K225" i="1"/>
  <c r="K131" i="1" s="1"/>
  <c r="K295" i="1" s="1"/>
  <c r="N252" i="1"/>
  <c r="N195" i="1"/>
  <c r="O195" i="1" s="1"/>
  <c r="N272" i="1"/>
  <c r="I272" i="1" s="1"/>
  <c r="N142" i="1"/>
  <c r="O142" i="1" s="1"/>
  <c r="O290" i="1"/>
  <c r="I226" i="1"/>
  <c r="G637" i="1"/>
  <c r="M630" i="1"/>
  <c r="J631" i="1"/>
  <c r="J630" i="1" s="1"/>
  <c r="H631" i="1"/>
  <c r="L269" i="1"/>
  <c r="I154" i="1"/>
  <c r="O288" i="1"/>
  <c r="I307" i="1"/>
  <c r="I524" i="1"/>
  <c r="I177" i="1"/>
  <c r="I418" i="1"/>
  <c r="O146" i="1"/>
  <c r="J145" i="1"/>
  <c r="N145" i="1" s="1"/>
  <c r="I550" i="1"/>
  <c r="O263" i="1"/>
  <c r="I195" i="1"/>
  <c r="I378" i="1"/>
  <c r="I607" i="1"/>
  <c r="I523" i="1"/>
  <c r="I461" i="1"/>
  <c r="I453" i="1"/>
  <c r="I367" i="1"/>
  <c r="I360" i="1"/>
  <c r="I355" i="1"/>
  <c r="J268" i="1"/>
  <c r="O255" i="1"/>
  <c r="I255" i="1"/>
  <c r="I278" i="1"/>
  <c r="O278" i="1"/>
  <c r="O132" i="1"/>
  <c r="I132" i="1"/>
  <c r="O163" i="1"/>
  <c r="I163" i="1"/>
  <c r="O190" i="1"/>
  <c r="I190" i="1"/>
  <c r="O242" i="1"/>
  <c r="I242" i="1"/>
  <c r="O159" i="1"/>
  <c r="I159" i="1"/>
  <c r="O289" i="1" l="1"/>
  <c r="I287" i="1"/>
  <c r="N225" i="1"/>
  <c r="O225" i="1" s="1"/>
  <c r="O272" i="1"/>
  <c r="I142" i="1"/>
  <c r="L268" i="1"/>
  <c r="L295" i="1" s="1"/>
  <c r="N269" i="1"/>
  <c r="N268" i="1" s="1"/>
  <c r="G632" i="1"/>
  <c r="H630" i="1"/>
  <c r="G630" i="1" s="1"/>
  <c r="G631" i="1"/>
  <c r="I543" i="1"/>
  <c r="J131" i="1"/>
  <c r="J295" i="1" s="1"/>
  <c r="O252" i="1"/>
  <c r="I252" i="1"/>
  <c r="O239" i="1"/>
  <c r="I239" i="1"/>
  <c r="I145" i="1"/>
  <c r="O145" i="1"/>
  <c r="I225" i="1"/>
  <c r="N131" i="1" l="1"/>
  <c r="G22" i="1" s="1"/>
  <c r="I269" i="1"/>
  <c r="N295" i="1"/>
  <c r="O295" i="1" s="1"/>
  <c r="F123" i="1"/>
  <c r="O269" i="1"/>
  <c r="F122" i="1" l="1"/>
  <c r="F124" i="1" s="1"/>
  <c r="I131" i="1"/>
  <c r="O131" i="1"/>
  <c r="I268" i="1"/>
  <c r="G26" i="1"/>
  <c r="O268" i="1"/>
  <c r="I295" i="1"/>
  <c r="I111" i="1"/>
  <c r="N109" i="1"/>
  <c r="N108" i="1"/>
  <c r="N107" i="1"/>
  <c r="G107" i="1" s="1"/>
  <c r="M106" i="1"/>
  <c r="K106" i="1"/>
  <c r="J106" i="1"/>
  <c r="N105" i="1"/>
  <c r="N104" i="1"/>
  <c r="I103" i="1"/>
  <c r="N102" i="1"/>
  <c r="N101" i="1"/>
  <c r="N100" i="1"/>
  <c r="M99" i="1"/>
  <c r="L99" i="1"/>
  <c r="K99" i="1"/>
  <c r="J99" i="1"/>
  <c r="H99" i="1"/>
  <c r="N98" i="1"/>
  <c r="N97" i="1"/>
  <c r="G97" i="1" s="1"/>
  <c r="N96" i="1"/>
  <c r="M95" i="1"/>
  <c r="L95" i="1"/>
  <c r="K95" i="1"/>
  <c r="J95" i="1"/>
  <c r="H95" i="1"/>
  <c r="N94" i="1"/>
  <c r="N93" i="1"/>
  <c r="N92" i="1"/>
  <c r="N91" i="1"/>
  <c r="N90" i="1"/>
  <c r="G90" i="1" s="1"/>
  <c r="N89" i="1"/>
  <c r="N88" i="1"/>
  <c r="N87" i="1"/>
  <c r="L85" i="1"/>
  <c r="K85" i="1"/>
  <c r="J85" i="1"/>
  <c r="H85" i="1"/>
  <c r="N84" i="1"/>
  <c r="N83" i="1"/>
  <c r="G83" i="1" s="1"/>
  <c r="N82" i="1"/>
  <c r="N81" i="1"/>
  <c r="N80" i="1"/>
  <c r="N79" i="1"/>
  <c r="M77" i="1"/>
  <c r="L77" i="1"/>
  <c r="K77" i="1"/>
  <c r="J77" i="1"/>
  <c r="N76" i="1"/>
  <c r="M75" i="1"/>
  <c r="L75" i="1"/>
  <c r="K75" i="1"/>
  <c r="J75" i="1"/>
  <c r="H75" i="1"/>
  <c r="N74" i="1"/>
  <c r="M73" i="1"/>
  <c r="L73" i="1"/>
  <c r="K73" i="1"/>
  <c r="J73" i="1"/>
  <c r="H73" i="1"/>
  <c r="N72" i="1"/>
  <c r="N71" i="1"/>
  <c r="N70" i="1"/>
  <c r="N69" i="1"/>
  <c r="N68" i="1"/>
  <c r="M67" i="1"/>
  <c r="L67" i="1"/>
  <c r="K67" i="1"/>
  <c r="J67" i="1"/>
  <c r="H67" i="1"/>
  <c r="N65" i="1"/>
  <c r="N64" i="1"/>
  <c r="N63" i="1"/>
  <c r="N62" i="1"/>
  <c r="M61" i="1"/>
  <c r="L61" i="1"/>
  <c r="K61" i="1"/>
  <c r="J61" i="1"/>
  <c r="H61" i="1"/>
  <c r="N60" i="1"/>
  <c r="N59" i="1"/>
  <c r="G59" i="1" s="1"/>
  <c r="N58" i="1"/>
  <c r="N57" i="1"/>
  <c r="N56" i="1"/>
  <c r="N55" i="1"/>
  <c r="N54" i="1"/>
  <c r="N53" i="1"/>
  <c r="M52" i="1"/>
  <c r="L52" i="1"/>
  <c r="K52" i="1"/>
  <c r="J52" i="1"/>
  <c r="H52" i="1"/>
  <c r="N51" i="1"/>
  <c r="N50" i="1"/>
  <c r="M48" i="1"/>
  <c r="L48" i="1"/>
  <c r="K48" i="1"/>
  <c r="J48" i="1"/>
  <c r="H48" i="1"/>
  <c r="G56" i="1" l="1"/>
  <c r="I56" i="1" s="1"/>
  <c r="G69" i="1"/>
  <c r="O69" i="1" s="1"/>
  <c r="G79" i="1"/>
  <c r="I79" i="1" s="1"/>
  <c r="O89" i="1"/>
  <c r="G89" i="1"/>
  <c r="G93" i="1"/>
  <c r="O93" i="1" s="1"/>
  <c r="G105" i="1"/>
  <c r="I105" i="1" s="1"/>
  <c r="G53" i="1"/>
  <c r="I53" i="1" s="1"/>
  <c r="I74" i="1"/>
  <c r="G84" i="1"/>
  <c r="O84" i="1" s="1"/>
  <c r="G94" i="1"/>
  <c r="O94" i="1" s="1"/>
  <c r="G98" i="1"/>
  <c r="I98" i="1" s="1"/>
  <c r="G54" i="1"/>
  <c r="O54" i="1" s="1"/>
  <c r="G58" i="1"/>
  <c r="O58" i="1" s="1"/>
  <c r="G87" i="1"/>
  <c r="O87" i="1" s="1"/>
  <c r="G65" i="1"/>
  <c r="I65" i="1" s="1"/>
  <c r="G80" i="1"/>
  <c r="O80" i="1" s="1"/>
  <c r="G51" i="1"/>
  <c r="G55" i="1"/>
  <c r="O55" i="1" s="1"/>
  <c r="G68" i="1"/>
  <c r="I68" i="1" s="1"/>
  <c r="G72" i="1"/>
  <c r="O72" i="1" s="1"/>
  <c r="O82" i="1"/>
  <c r="G88" i="1"/>
  <c r="O88" i="1" s="1"/>
  <c r="G92" i="1"/>
  <c r="I92" i="1" s="1"/>
  <c r="G100" i="1"/>
  <c r="G104" i="1"/>
  <c r="I104" i="1" s="1"/>
  <c r="O109" i="1"/>
  <c r="O108" i="1"/>
  <c r="O102" i="1"/>
  <c r="I101" i="1"/>
  <c r="I96" i="1"/>
  <c r="I81" i="1"/>
  <c r="O91" i="1"/>
  <c r="G76" i="1"/>
  <c r="I70" i="1"/>
  <c r="O63" i="1"/>
  <c r="I62" i="1"/>
  <c r="O64" i="1"/>
  <c r="O60" i="1"/>
  <c r="O57" i="1"/>
  <c r="O50" i="1"/>
  <c r="K47" i="1"/>
  <c r="J66" i="1"/>
  <c r="H66" i="1"/>
  <c r="N86" i="1"/>
  <c r="I84" i="1"/>
  <c r="I107" i="1"/>
  <c r="I93" i="1"/>
  <c r="I89" i="1"/>
  <c r="N52" i="1"/>
  <c r="H47" i="1"/>
  <c r="M47" i="1"/>
  <c r="N67" i="1"/>
  <c r="K66" i="1"/>
  <c r="L66" i="1"/>
  <c r="N106" i="1"/>
  <c r="N77" i="1"/>
  <c r="M85" i="1"/>
  <c r="M66" i="1" s="1"/>
  <c r="N61" i="1"/>
  <c r="N75" i="1"/>
  <c r="N95" i="1"/>
  <c r="J47" i="1"/>
  <c r="L47" i="1"/>
  <c r="N73" i="1"/>
  <c r="N99" i="1"/>
  <c r="O111" i="1"/>
  <c r="I94" i="1"/>
  <c r="I80" i="1"/>
  <c r="I59" i="1"/>
  <c r="I69" i="1"/>
  <c r="I71" i="1"/>
  <c r="I97" i="1"/>
  <c r="I102" i="1"/>
  <c r="O104" i="1"/>
  <c r="G16" i="1"/>
  <c r="I54" i="1"/>
  <c r="O56" i="1"/>
  <c r="I58" i="1"/>
  <c r="I72" i="1"/>
  <c r="I76" i="1"/>
  <c r="I83" i="1"/>
  <c r="I90" i="1"/>
  <c r="N48" i="1"/>
  <c r="I55" i="1" l="1"/>
  <c r="I82" i="1"/>
  <c r="O92" i="1"/>
  <c r="O68" i="1"/>
  <c r="G67" i="1"/>
  <c r="O67" i="1" s="1"/>
  <c r="O53" i="1"/>
  <c r="G52" i="1"/>
  <c r="G47" i="1" s="1"/>
  <c r="I88" i="1"/>
  <c r="O79" i="1"/>
  <c r="G77" i="1"/>
  <c r="I77" i="1" s="1"/>
  <c r="I100" i="1"/>
  <c r="G99" i="1"/>
  <c r="O99" i="1" s="1"/>
  <c r="I51" i="1"/>
  <c r="O74" i="1"/>
  <c r="G73" i="1"/>
  <c r="I73" i="1" s="1"/>
  <c r="O76" i="1"/>
  <c r="G75" i="1"/>
  <c r="O75" i="1" s="1"/>
  <c r="O100" i="1"/>
  <c r="I87" i="1"/>
  <c r="O70" i="1"/>
  <c r="O62" i="1"/>
  <c r="I64" i="1"/>
  <c r="I57" i="1"/>
  <c r="G86" i="1"/>
  <c r="I86" i="1" s="1"/>
  <c r="I109" i="1"/>
  <c r="I108" i="1"/>
  <c r="G20" i="1"/>
  <c r="I106" i="1"/>
  <c r="F38" i="1"/>
  <c r="O101" i="1"/>
  <c r="O95" i="1"/>
  <c r="O96" i="1"/>
  <c r="I91" i="1"/>
  <c r="I63" i="1"/>
  <c r="G17" i="1"/>
  <c r="I61" i="1"/>
  <c r="I60" i="1"/>
  <c r="G15" i="1"/>
  <c r="O52" i="1"/>
  <c r="G13" i="1"/>
  <c r="O48" i="1"/>
  <c r="I50" i="1"/>
  <c r="J46" i="1"/>
  <c r="J116" i="1" s="1"/>
  <c r="L46" i="1"/>
  <c r="L116" i="1" s="1"/>
  <c r="K46" i="1"/>
  <c r="K116" i="1" s="1"/>
  <c r="H46" i="1"/>
  <c r="H116" i="1" s="1"/>
  <c r="F39" i="1"/>
  <c r="G19" i="1"/>
  <c r="N66" i="1"/>
  <c r="M46" i="1"/>
  <c r="M116" i="1" s="1"/>
  <c r="N85" i="1"/>
  <c r="N47" i="1"/>
  <c r="O86" i="1" l="1"/>
  <c r="G85" i="1"/>
  <c r="G66" i="1" s="1"/>
  <c r="I75" i="1"/>
  <c r="O106" i="1"/>
  <c r="I99" i="1"/>
  <c r="I67" i="1"/>
  <c r="O73" i="1"/>
  <c r="I95" i="1"/>
  <c r="O77" i="1"/>
  <c r="O61" i="1"/>
  <c r="I52" i="1"/>
  <c r="I48" i="1"/>
  <c r="G18" i="1"/>
  <c r="N116" i="1"/>
  <c r="F37" i="1"/>
  <c r="O85" i="1"/>
  <c r="F36" i="1"/>
  <c r="O47" i="1"/>
  <c r="N46" i="1"/>
  <c r="I47" i="1"/>
  <c r="I85" i="1" l="1"/>
  <c r="O66" i="1"/>
  <c r="G46" i="1"/>
  <c r="G116" i="1" s="1"/>
  <c r="I116" i="1" s="1"/>
  <c r="F41" i="1"/>
  <c r="I66" i="1"/>
  <c r="O46" i="1" l="1"/>
  <c r="I46" i="1"/>
  <c r="O116" i="1"/>
  <c r="H13" i="1"/>
  <c r="H15" i="1"/>
  <c r="H16" i="1"/>
  <c r="H17" i="1"/>
  <c r="H18" i="1"/>
  <c r="H19" i="1"/>
  <c r="H20" i="1"/>
  <c r="H22" i="1"/>
  <c r="H26" i="1"/>
  <c r="G27" i="1"/>
  <c r="G21" i="1"/>
  <c r="G12" i="1"/>
  <c r="H21" i="1" l="1"/>
  <c r="H27" i="1"/>
  <c r="H12" i="1"/>
  <c r="G11" i="1"/>
  <c r="G30" i="1" l="1"/>
  <c r="H11" i="1"/>
  <c r="G24" i="1"/>
  <c r="H24" i="1" l="1"/>
  <c r="H30" i="1"/>
  <c r="G28" i="1"/>
  <c r="G29" i="1" l="1"/>
  <c r="H28" i="1"/>
  <c r="G31" i="1"/>
  <c r="H29" i="1" l="1"/>
  <c r="H31" i="1"/>
</calcChain>
</file>

<file path=xl/sharedStrings.xml><?xml version="1.0" encoding="utf-8"?>
<sst xmlns="http://schemas.openxmlformats.org/spreadsheetml/2006/main" count="937" uniqueCount="453">
  <si>
    <t>Član 1.</t>
  </si>
  <si>
    <t>R.b.</t>
  </si>
  <si>
    <t>OPIS</t>
  </si>
  <si>
    <t>Budžet za 2024.</t>
  </si>
  <si>
    <t>Index</t>
  </si>
  <si>
    <t>UKUPNI PRIHODI</t>
  </si>
  <si>
    <t>1.1.</t>
  </si>
  <si>
    <t>PRIHODI OD POREZA (1.1.1. + . . . + 1.1.5 )</t>
  </si>
  <si>
    <t xml:space="preserve">     1.1.1.</t>
  </si>
  <si>
    <t>Porez na dobit pojedinca i preduzeća</t>
  </si>
  <si>
    <t xml:space="preserve">     1.1.2.</t>
  </si>
  <si>
    <t>Porez na plaću i radnu snagu</t>
  </si>
  <si>
    <t xml:space="preserve">     1.1.3.</t>
  </si>
  <si>
    <t>Porez na imovinu</t>
  </si>
  <si>
    <t xml:space="preserve">     1.1.4.</t>
  </si>
  <si>
    <t>Porez na dohodak</t>
  </si>
  <si>
    <t xml:space="preserve">     1.1.5.</t>
  </si>
  <si>
    <t>Prihodi od indirektnih poreza</t>
  </si>
  <si>
    <t>1.2.</t>
  </si>
  <si>
    <t>NEPOREZNI PRIHODI</t>
  </si>
  <si>
    <t>1.3.</t>
  </si>
  <si>
    <t>TEKUĆI TRANSFERI I DONACIJE</t>
  </si>
  <si>
    <t>1.4.</t>
  </si>
  <si>
    <t>KAPITALNI TRANSFERI</t>
  </si>
  <si>
    <t>RASHODI  (2.1. + 2.2.)</t>
  </si>
  <si>
    <t>2.1.</t>
  </si>
  <si>
    <t>RASHODI</t>
  </si>
  <si>
    <t>2.2.</t>
  </si>
  <si>
    <t>TEKUĆA REZERVA</t>
  </si>
  <si>
    <t>TEKUĆI BILANS 1.-2.</t>
  </si>
  <si>
    <t>PRIMICI OD PRODAJE NEFINANSIJSKE IMOVINE</t>
  </si>
  <si>
    <t>IZDACI ZA NABAVKU NEFINANSIJSKE IMOVINE</t>
  </si>
  <si>
    <t>NETO NABAVKA NEFINANSIJSKE  IMOVINE (4-5)</t>
  </si>
  <si>
    <t>UKUPAN FINANSIJSKI REZULTAT (3+6)</t>
  </si>
  <si>
    <t>POKRIĆE OSTVARENOG DEFICITA</t>
  </si>
  <si>
    <t>SVEUKUPNI PRIHODI, PRIMICI I FINANSIRANJE</t>
  </si>
  <si>
    <t xml:space="preserve">SVEUKUPNI RASHODI, IZDACI I POKRIĆE DEFICITA  </t>
  </si>
  <si>
    <t>Član 2.</t>
  </si>
  <si>
    <t>I</t>
  </si>
  <si>
    <t>Poreski prihodi</t>
  </si>
  <si>
    <t>II</t>
  </si>
  <si>
    <t>Neporeski prihodi</t>
  </si>
  <si>
    <t>III</t>
  </si>
  <si>
    <t>Tekući transferi</t>
  </si>
  <si>
    <t>IV</t>
  </si>
  <si>
    <t>Kapitalni transferi</t>
  </si>
  <si>
    <t>V</t>
  </si>
  <si>
    <t>Ukupni prihodi (I+II+III+IV)</t>
  </si>
  <si>
    <t>Ekonomski kod</t>
  </si>
  <si>
    <t>Opis ekonomskog koda</t>
  </si>
  <si>
    <t>Povećanje/smanjenje budžeta</t>
  </si>
  <si>
    <t>Indeks %</t>
  </si>
  <si>
    <t>Sredstva budžeta</t>
  </si>
  <si>
    <t>Vlastiti prihodi</t>
  </si>
  <si>
    <t>Namjenski prihodi</t>
  </si>
  <si>
    <t>Donacije</t>
  </si>
  <si>
    <t>UKUPNO</t>
  </si>
  <si>
    <t>11=10/3*100</t>
  </si>
  <si>
    <t>PRIHODI</t>
  </si>
  <si>
    <t>PORESKI PRIHODI</t>
  </si>
  <si>
    <t>Porez na dobit pojednaca i preduzeća</t>
  </si>
  <si>
    <t>Porez na dobit pojedinaca (zaostale obaveze)</t>
  </si>
  <si>
    <t>Porez na dobit preduzeća</t>
  </si>
  <si>
    <t xml:space="preserve">Porez na imovinu od fizičkih lica </t>
  </si>
  <si>
    <t>Porez na imovinu od pravnih lica</t>
  </si>
  <si>
    <t>Porez na dodatna primanja (zaostale obaveze)</t>
  </si>
  <si>
    <t>Porez na naslijeđe i darove</t>
  </si>
  <si>
    <t>Porez na promet nepokretnosti od fizičkih lica</t>
  </si>
  <si>
    <t>Porez na promet nepokretnosti od pravnih lica</t>
  </si>
  <si>
    <t>Domaći porez na dobra i usluge (zaostale obaveze)</t>
  </si>
  <si>
    <t>Prihodi od indirektnih poreza na ime finansiranja autocesta u F BiH</t>
  </si>
  <si>
    <t>Prihodi od indirektnih poreza koji pripadaju Direkciji cesta</t>
  </si>
  <si>
    <t>Prihodi od indirektnih poreza koji pripadaju jedinicama lokalne samouprave</t>
  </si>
  <si>
    <t>Ostali porezi</t>
  </si>
  <si>
    <t>NEPORESKI PRIHODI</t>
  </si>
  <si>
    <t>Prihodi od preduzetnički aktivnosti i imovine i prihodi od pozitivnih kursnih razlika</t>
  </si>
  <si>
    <t>Prihodi od davanja prava na ekspoataciju prirodnih resursa</t>
  </si>
  <si>
    <t>Prihodi od iznajmljivanja zemljišta</t>
  </si>
  <si>
    <t>Prihodi od iznajmljivnja poslovnih prostora i ostale materijalne imovine</t>
  </si>
  <si>
    <t>Prihodi od iznajmljivanja ostale materijalne imovine</t>
  </si>
  <si>
    <t>Prihodi od zakupa korištenja sportsko-privrednih lovišta</t>
  </si>
  <si>
    <t>Administrativne takse</t>
  </si>
  <si>
    <t>Općinske administrativne takse</t>
  </si>
  <si>
    <t>Komunalne naknade i takse</t>
  </si>
  <si>
    <t>Ostale budžetske naknade i takse</t>
  </si>
  <si>
    <t>Naknada za dodjeljeno zemljište</t>
  </si>
  <si>
    <t>Renta</t>
  </si>
  <si>
    <t>Naknada po osnovu tehničkog pregleda uređaja</t>
  </si>
  <si>
    <t>Naknada za korištenje državnih šuma</t>
  </si>
  <si>
    <t>Naknada za zakup šumskog zemljišta</t>
  </si>
  <si>
    <t>Naknada za zauzimanje javnih površina</t>
  </si>
  <si>
    <t>Naknade i takse po federalnim zakonima i drugim propisima</t>
  </si>
  <si>
    <t>Naknada za korištenje podataka katastra</t>
  </si>
  <si>
    <t>Naknada za korištenje usluga katastra</t>
  </si>
  <si>
    <t>Naknada za upotrebu cesta za vozila pravnih lica</t>
  </si>
  <si>
    <t>Naknada za upotrebu cesta za vozila građana</t>
  </si>
  <si>
    <t>Naknada za korištenje opće korisne funkcije šuma (zaostale uplate)</t>
  </si>
  <si>
    <t>Poseban porez za zaštitu od prirodnih nesreća</t>
  </si>
  <si>
    <t>Poseban porez za zaštitu od prirodnih nesreća - druge samostalne djelatnosti</t>
  </si>
  <si>
    <t>Naknada za vatrogasne jednice</t>
  </si>
  <si>
    <t>Naknada iz funkc. Premije osiguranja od autoodgovornosti za vatrogasne jedinice</t>
  </si>
  <si>
    <t>Neplanirane uplate - prihodi</t>
  </si>
  <si>
    <t>ostale neplanirane uplate</t>
  </si>
  <si>
    <t>Novčane kazne</t>
  </si>
  <si>
    <t>Novčane kazne za prekršaje koje su registrovane u registru novčanih kazni</t>
  </si>
  <si>
    <t>TEKUĆI TRANSFERI</t>
  </si>
  <si>
    <t>Primljeni tekući transferi od F BiH</t>
  </si>
  <si>
    <t>Primljeni tekući transferi od kantona</t>
  </si>
  <si>
    <t>Primljeni tekući transferi od općina</t>
  </si>
  <si>
    <t>Primljeni namjenski transferi za izbore</t>
  </si>
  <si>
    <t>Transfer od kantonalne službe za zapošljavanje</t>
  </si>
  <si>
    <t>Donacije od  pravnih lica</t>
  </si>
  <si>
    <t>Primljeni kapitalni transferi od Države</t>
  </si>
  <si>
    <t>Primljeni kapitalni transferi od Federacije BiH</t>
  </si>
  <si>
    <t>Primljeni kapitalni transferi od kantona</t>
  </si>
  <si>
    <t>Primljeni kapitalni transferi od gradova</t>
  </si>
  <si>
    <t>Primljeni kapitalni transferi od općina</t>
  </si>
  <si>
    <t>Tekuća rezerva</t>
  </si>
  <si>
    <t>Tekući rashodi</t>
  </si>
  <si>
    <t>Kapitalni izdaci</t>
  </si>
  <si>
    <t>UKUPNO (I+II+III+IV)</t>
  </si>
  <si>
    <t>Budžet 2024.</t>
  </si>
  <si>
    <t>Tekući transferi i donacije</t>
  </si>
  <si>
    <t>TEKUĆI RASHODI</t>
  </si>
  <si>
    <t>Plate i naknade troškova zaposlenih</t>
  </si>
  <si>
    <t>Bruto plate i naknade plata</t>
  </si>
  <si>
    <t>Naknade troškova zaposlenih</t>
  </si>
  <si>
    <t>Naknada za prevoz sa posla i na posao</t>
  </si>
  <si>
    <t>Naknada za topli obrok tokom rada</t>
  </si>
  <si>
    <t>Regres za godišnji odmor</t>
  </si>
  <si>
    <t>Otpremnina zbog odlaska u penziju</t>
  </si>
  <si>
    <t>Pomoć u slučaju smrti</t>
  </si>
  <si>
    <t>Pomoć u slučaju teže invalidnosti</t>
  </si>
  <si>
    <t>Pomoć u slučaju ostalih bolesti</t>
  </si>
  <si>
    <t>Doprinosi poslodavca i ostali doprinosi</t>
  </si>
  <si>
    <t xml:space="preserve">Doprinosi poslodavca </t>
  </si>
  <si>
    <t>Ostali doprinosi</t>
  </si>
  <si>
    <t>Izdaci za materijal i usluge</t>
  </si>
  <si>
    <t>Putni troškovi</t>
  </si>
  <si>
    <t>Troškovi prevoza u zemlji službenim sredstvima</t>
  </si>
  <si>
    <t>Putovanje, lična vozila u zemlji</t>
  </si>
  <si>
    <t>Troškovi dnevnica u zemlji</t>
  </si>
  <si>
    <t>Troškovi prevoza u inostranstvo službenim sredstvima</t>
  </si>
  <si>
    <t>Troškovi dnevnica u inostranstvu</t>
  </si>
  <si>
    <t>Ostale naknade putnih i drugih troškova</t>
  </si>
  <si>
    <t>Izdaci za energiju</t>
  </si>
  <si>
    <t>Izdaci za električnu energiju</t>
  </si>
  <si>
    <t>Izdaci za ugalj</t>
  </si>
  <si>
    <t>Izdaci za drvo</t>
  </si>
  <si>
    <t>Izdaci za plin</t>
  </si>
  <si>
    <t>Izdaci za komunalne usluge</t>
  </si>
  <si>
    <t>Izdaci za komunikacije</t>
  </si>
  <si>
    <t>Izdaci za vodu i kanalizaciju</t>
  </si>
  <si>
    <t>Ostale komunalne usluge</t>
  </si>
  <si>
    <t>Nabavka materijala</t>
  </si>
  <si>
    <t>Izdaci za obrasce i papir</t>
  </si>
  <si>
    <t>Izdaci za kompjuterski materijal</t>
  </si>
  <si>
    <t>Izdaci za obrazovanje kadrova</t>
  </si>
  <si>
    <t>Sitni inventar</t>
  </si>
  <si>
    <t>Kancelarijski materijal</t>
  </si>
  <si>
    <t>Auto gume</t>
  </si>
  <si>
    <t>Izdaci za odjeću uniforme i platno</t>
  </si>
  <si>
    <t>Materijal za čišćenje</t>
  </si>
  <si>
    <t>Poseban materijal za potrebe CZ</t>
  </si>
  <si>
    <t>Matične knjige i ostali obrasci</t>
  </si>
  <si>
    <t>Izdaci za usluge prevoza i goriva</t>
  </si>
  <si>
    <t>Gorivo za prevoz</t>
  </si>
  <si>
    <t>Registracija motornih vozila</t>
  </si>
  <si>
    <t>Izdaci za tekuće održavanje</t>
  </si>
  <si>
    <t>Materijal za popravku i održavanje zgrada</t>
  </si>
  <si>
    <t>Materijal za popravku i održavanje opreme</t>
  </si>
  <si>
    <t>Materijal za popravku i održavanje vozila</t>
  </si>
  <si>
    <t>Materijal za popravku i održavanje vodovoda i kanalizacija</t>
  </si>
  <si>
    <t>Materijal za održavanje ulične rasvjete</t>
  </si>
  <si>
    <t>Usluge popravke i održavanja zgrada</t>
  </si>
  <si>
    <t>Usluge popravke i održavanje opreme</t>
  </si>
  <si>
    <t>Usluge popravke i održavanja vozila</t>
  </si>
  <si>
    <t>Usluge popravke i održavanje vodovoda i kanalizacije</t>
  </si>
  <si>
    <t>Usluge održavanja ulične rasvjete</t>
  </si>
  <si>
    <t>Ostale usluge opravke i održavanja</t>
  </si>
  <si>
    <t>Izdaci osiguranja i bankarske usluge</t>
  </si>
  <si>
    <t>Osiguranje imovine</t>
  </si>
  <si>
    <t>Osiguranje uposlenih</t>
  </si>
  <si>
    <t>Bankarskeusluge</t>
  </si>
  <si>
    <t>Izdaci platnog prometa</t>
  </si>
  <si>
    <t>Ugovorene usluge</t>
  </si>
  <si>
    <t>Štamparske usluge</t>
  </si>
  <si>
    <t>Usluge javnog informisanja i odnosa sa javnošću</t>
  </si>
  <si>
    <t>Usluge reprezentacije</t>
  </si>
  <si>
    <t>Ostale stručne usluge</t>
  </si>
  <si>
    <t>Usluge objavljivanje tendera i oglasa</t>
  </si>
  <si>
    <t>Ostali izdaci za informisanje</t>
  </si>
  <si>
    <t>Usluge stručnog obrazovanja</t>
  </si>
  <si>
    <t>Izdaci za stručne ispite</t>
  </si>
  <si>
    <t>Pravne usluge</t>
  </si>
  <si>
    <t>Izdaci za hardverske i softverske usluge</t>
  </si>
  <si>
    <t>Troškovi vještačenja, svjedoka i sudija porotnika</t>
  </si>
  <si>
    <t>Zatezne kamate</t>
  </si>
  <si>
    <t>Troškovi spora</t>
  </si>
  <si>
    <t>Izdaci za volonterski rad po osnovu ugovora o volonterskom radu</t>
  </si>
  <si>
    <t>Izdaci za rad komisija</t>
  </si>
  <si>
    <t>Izdaci za naknade skupštinskim zastunicima</t>
  </si>
  <si>
    <t>Ostali izdaci za druge samostalne djelatnosti i povremeni samostalni rad</t>
  </si>
  <si>
    <t>Porez za zaštitu od nepogoda</t>
  </si>
  <si>
    <t>Izdaci za volontere za osiguranje za slučaj povrede na radu i profesionalne bolesti</t>
  </si>
  <si>
    <t>Doprinosi za zdravstveno osiguranje iz primitaka od druge samostalne djelatnosti i povremenog samostalnog rada</t>
  </si>
  <si>
    <t>Doprinosi za PIO na primitke od druge samostalne djelatnosti i povremenog samostalnog rada</t>
  </si>
  <si>
    <t>Porez na dohodak od druge samostalne djelatnosti i povremenog samostalnog rada</t>
  </si>
  <si>
    <t>Ostale nepomenute usluge</t>
  </si>
  <si>
    <t>Obilježavanje značajnih datuma</t>
  </si>
  <si>
    <t>Obilježavanje manifestacije "Ustikoljansko ljeto"</t>
  </si>
  <si>
    <t>obuka struktura CZ</t>
  </si>
  <si>
    <t>Organizacija poljoprivrednih sajmova</t>
  </si>
  <si>
    <t>Dječiji novogodišnji program</t>
  </si>
  <si>
    <t>TEKUĆI TRANSFERI I DRUGI TEKUĆI RASHODI</t>
  </si>
  <si>
    <t>Tekući transferi drugim nivoima vlasti</t>
  </si>
  <si>
    <t>Tekući transferi Državi - deminiranje</t>
  </si>
  <si>
    <t>Transfer za izbore</t>
  </si>
  <si>
    <t>Tekući transferi pojedincima</t>
  </si>
  <si>
    <t>Beneficije za socijalnu zaštitu</t>
  </si>
  <si>
    <t>Izdaci za invalide, ranjene borce i porodice poginulih boraca</t>
  </si>
  <si>
    <t>Izdaci za raseljena lica</t>
  </si>
  <si>
    <t>Isplata stipendija</t>
  </si>
  <si>
    <t>Ostali grantovi pojedincima</t>
  </si>
  <si>
    <t>Transfer za posebne namjene - elementarne nepogode</t>
  </si>
  <si>
    <t>Transfer za prevoz učenika</t>
  </si>
  <si>
    <t>Tekući transferi neprofitnim organizacijama</t>
  </si>
  <si>
    <t>Transfer udruženjima građana</t>
  </si>
  <si>
    <t>Ostali transferi neprofitnim organizacijama</t>
  </si>
  <si>
    <t>614329-1</t>
  </si>
  <si>
    <t>614329-2</t>
  </si>
  <si>
    <t>Transfer za sport</t>
  </si>
  <si>
    <t>614329-3</t>
  </si>
  <si>
    <t>Transfer za kulturu</t>
  </si>
  <si>
    <t>Subvencije javnim preduzećima</t>
  </si>
  <si>
    <t>Subvencije poljoprivrednoj proizvodnji</t>
  </si>
  <si>
    <t>Podsticaji za projekte u poljoprivredi</t>
  </si>
  <si>
    <t>Subvencije privatnim preduzećima i poduzetnicima</t>
  </si>
  <si>
    <t>Podsticaj poljoprivrednoj proizvodnji</t>
  </si>
  <si>
    <t>Drugi tekući rashodi</t>
  </si>
  <si>
    <t>Povrat više ili pogrešno uplaćenih sredstava</t>
  </si>
  <si>
    <t>Izvršenje sudskih presuda i rješenja o izvršenju</t>
  </si>
  <si>
    <t>Ostali tekući rashodi</t>
  </si>
  <si>
    <t>Tekući transfer MZ Ustikolina</t>
  </si>
  <si>
    <t>Tekući transfer MZ Cvilin</t>
  </si>
  <si>
    <t>Tekući transfer MZ Jabuka</t>
  </si>
  <si>
    <t>Namjenski transfer MZ Ustikolina</t>
  </si>
  <si>
    <t>Namjenski transfer MZ Cvilin</t>
  </si>
  <si>
    <t>Namjenski transfer MZ Jabuka</t>
  </si>
  <si>
    <t>Kapitalni transferi za zdravstvo</t>
  </si>
  <si>
    <t>Kapitalni transferi pojedincima</t>
  </si>
  <si>
    <t xml:space="preserve">Kapitalni transfer neprofitnim organizacijama </t>
  </si>
  <si>
    <t>Kapitalni transfer javnim preduzećima</t>
  </si>
  <si>
    <t>KAPITALNI IZDACI</t>
  </si>
  <si>
    <t>Nabavka zemljišta, šuma i višegodišnjih zasada</t>
  </si>
  <si>
    <t xml:space="preserve">Nabavka zemljišta </t>
  </si>
  <si>
    <t>Nabavka građevina</t>
  </si>
  <si>
    <t>Nabavka zgrada</t>
  </si>
  <si>
    <t>Nabavka ostalih pomoćnih objekata</t>
  </si>
  <si>
    <t>Vanjska rasvjeta, pločnici i ograde</t>
  </si>
  <si>
    <t>Objekti vodovoda i kanalizacije</t>
  </si>
  <si>
    <t>Ostali objekti</t>
  </si>
  <si>
    <t>Nabavka opreme</t>
  </si>
  <si>
    <t xml:space="preserve">Nabavka namještaja </t>
  </si>
  <si>
    <t>Kompjuterska oprema</t>
  </si>
  <si>
    <t>Oprema za prenos podataka i glasa</t>
  </si>
  <si>
    <t>Motorna vozila</t>
  </si>
  <si>
    <t>Ostala prevozna oprema</t>
  </si>
  <si>
    <t>Elektronska oprema</t>
  </si>
  <si>
    <t>Nabavka mašina, uređaja i alata</t>
  </si>
  <si>
    <t>Inventar</t>
  </si>
  <si>
    <t>Nabavka stalnih sredstava u obliku prava</t>
  </si>
  <si>
    <t>Studije izvodljivosti, projektne pripreme i projektovanja</t>
  </si>
  <si>
    <t>Rekonstrukcija i investiciono održavanje</t>
  </si>
  <si>
    <t>Rekonstrukcija cesta i mostova</t>
  </si>
  <si>
    <t>Rekonstrukcija zgrada</t>
  </si>
  <si>
    <t xml:space="preserve">Investiciono održavanje </t>
  </si>
  <si>
    <t>IZDACI ZA OTPLATE DUGOVA</t>
  </si>
  <si>
    <t>Otplata duga po izdatim garancijama</t>
  </si>
  <si>
    <t>Org. Br.</t>
  </si>
  <si>
    <t>Funkcija</t>
  </si>
  <si>
    <t>Zahtjev</t>
  </si>
  <si>
    <t>7=6/5*100</t>
  </si>
  <si>
    <t>01</t>
  </si>
  <si>
    <t xml:space="preserve">SLUŽBA ZA KABINETSKE POSLOVE OPĆINSKOG NAČELNIKA, STRUČNE POSLOVE OPĆINSKOG VIJEĆA,  LOKALNI EKONOMSKI RAZVOJ, IZBJEGLICE I RASELJENA LICA </t>
  </si>
  <si>
    <t>011</t>
  </si>
  <si>
    <t>Sitan inventar</t>
  </si>
  <si>
    <t>Usluge štampanja</t>
  </si>
  <si>
    <t>Ostalle stručne usluge</t>
  </si>
  <si>
    <t>Usluge objavljivanja tendera i oglasa</t>
  </si>
  <si>
    <t>Izdaci za naknade skupštinskim zastupnicima</t>
  </si>
  <si>
    <t>Ostali izdaci za druge samostalne djelatnosti i povremeni
 rad</t>
  </si>
  <si>
    <t>Doprinosi na zdravstveno osiguranje iz primitaka od druge samostalne djelatnosti i povremenog samostalnog rada</t>
  </si>
  <si>
    <t>Namjenski transferi  drugim nivoima vlasti</t>
  </si>
  <si>
    <t>042</t>
  </si>
  <si>
    <t>podjela kurbana</t>
  </si>
  <si>
    <t>poklon bon za učenike prvog razreda</t>
  </si>
  <si>
    <t>ostali tekući rashodi</t>
  </si>
  <si>
    <t>Namještaj</t>
  </si>
  <si>
    <t>Broj uposlenih za 2024. godinu</t>
  </si>
  <si>
    <t>II POSEBNI DIO</t>
  </si>
  <si>
    <t>03</t>
  </si>
  <si>
    <t>SLUŽBA ZA OPĆU UPRAVU, PRIVREDU, FINANSIJE, DRUŠTVENE DJELATNOSTI I MZ</t>
  </si>
  <si>
    <t>Usluge opravke i održavanja opreme</t>
  </si>
  <si>
    <t>Izdaci bakarskih usluga</t>
  </si>
  <si>
    <t>082</t>
  </si>
  <si>
    <t>104</t>
  </si>
  <si>
    <t>109</t>
  </si>
  <si>
    <t>Ostali transferi pojedincima</t>
  </si>
  <si>
    <t>081,082</t>
  </si>
  <si>
    <t>Tekući transferi udruženjima građana</t>
  </si>
  <si>
    <t>081</t>
  </si>
  <si>
    <t>614819-1</t>
  </si>
  <si>
    <t>614819-2</t>
  </si>
  <si>
    <t>614819-3</t>
  </si>
  <si>
    <t>614819-4</t>
  </si>
  <si>
    <t>614819-5</t>
  </si>
  <si>
    <t>614819-6</t>
  </si>
  <si>
    <t>076</t>
  </si>
  <si>
    <t>Kapitalni transferi neprofitnim organizacijama</t>
  </si>
  <si>
    <t>062</t>
  </si>
  <si>
    <t>064</t>
  </si>
  <si>
    <t>063</t>
  </si>
  <si>
    <t>8=7/6*100</t>
  </si>
  <si>
    <t>SLUŽBA ZA PROSTORNO UREĐENJE, KOMUNALNE, GEODETSKE, KATASTARSKE I STAMBENE POSLOVE, IMOVINSKO-PRAVNA PITANJA I BORAČKO-INVALIDSKU ZAŠTITU</t>
  </si>
  <si>
    <t>Ugalj</t>
  </si>
  <si>
    <t>Drvo</t>
  </si>
  <si>
    <t>Usluge održavanja zelenih površina</t>
  </si>
  <si>
    <t>Izdaci za odjeću, uniforme i platno</t>
  </si>
  <si>
    <t>Usluge popravke i održavanja opreme</t>
  </si>
  <si>
    <t>045</t>
  </si>
  <si>
    <t xml:space="preserve">Usluge popravke i održavanje puteva </t>
  </si>
  <si>
    <t>Zimsko i ljetno održavanje puteva</t>
  </si>
  <si>
    <t>Ostale usluge opravke i održavanje</t>
  </si>
  <si>
    <t>Kanalizaciona mreža Cvilin</t>
  </si>
  <si>
    <t>Projektna dokumentacija za kanalizacionu mrežu Mrđelići</t>
  </si>
  <si>
    <t xml:space="preserve">Broj uposlenih za 2024. godinu </t>
  </si>
  <si>
    <t>Budžet 2023</t>
  </si>
  <si>
    <t>SLUŽBA ZA CIVILNU ZAŠTITU, ZAJEDNIČKE I INSPEKCIJE POSLOVE</t>
  </si>
  <si>
    <t>Troškovi smještaja za službena putovanja u zemlji</t>
  </si>
  <si>
    <t>Troškovi smještaja za službena putovanja u inostranstvo</t>
  </si>
  <si>
    <t>Poseban materijalza potrebe CZ</t>
  </si>
  <si>
    <t>Usluge popravke i održavanja cesta, željeznica i mostova</t>
  </si>
  <si>
    <t>032</t>
  </si>
  <si>
    <t>Nabavka kompjuterske opreme</t>
  </si>
  <si>
    <t>Mašine, uređaji, alati i instalacije</t>
  </si>
  <si>
    <t>Član 5.</t>
  </si>
  <si>
    <t>Redni broj</t>
  </si>
  <si>
    <t xml:space="preserve"> Naziv projekta</t>
  </si>
  <si>
    <t xml:space="preserve"> Iz sredstava budžeta, vlastitih prihoda i tekućih transfera za 2024. god.</t>
  </si>
  <si>
    <t>Iz namjenskih  transfera i donacija 2024. god.</t>
  </si>
  <si>
    <t>Ukupna sredstva u budžetu za 2024.godinu</t>
  </si>
  <si>
    <t>Ekonomski kod na kojem su sredstva planirana</t>
  </si>
  <si>
    <t>Organizacioni kod na kojem su sredstva planirana</t>
  </si>
  <si>
    <t>01,02,03,04</t>
  </si>
  <si>
    <t>Nabavka namještaja</t>
  </si>
  <si>
    <t>1.</t>
  </si>
  <si>
    <t>2.</t>
  </si>
  <si>
    <t>3.</t>
  </si>
  <si>
    <t>4.</t>
  </si>
  <si>
    <t>5.</t>
  </si>
  <si>
    <t>Kapitalni transferi od nevladinih izvora</t>
  </si>
  <si>
    <t>Kapitalni transferi od pojedinaca</t>
  </si>
  <si>
    <t>Jednokratna novčana pomoć za bračne parove</t>
  </si>
  <si>
    <t xml:space="preserve">Jednokratna novčana pomoć  </t>
  </si>
  <si>
    <t>02</t>
  </si>
  <si>
    <t>04</t>
  </si>
  <si>
    <t>Ukupni rashodi</t>
  </si>
  <si>
    <t>Plaće i naknade 611000</t>
  </si>
  <si>
    <t>Doprinosi poslodavca 612000</t>
  </si>
  <si>
    <t>Izdaci za materijal i usluge 613000</t>
  </si>
  <si>
    <t>Tekući transferi 614000</t>
  </si>
  <si>
    <t>Nabavka stalnih sredstava 821000</t>
  </si>
  <si>
    <t>Član 6.</t>
  </si>
  <si>
    <t>Opis</t>
  </si>
  <si>
    <t>Funkcionalni kod</t>
  </si>
  <si>
    <t>Opće javne usluge</t>
  </si>
  <si>
    <t>Izvršni i zakonodavni organi, finansijski i fiskalni poslovi, spoljni poslovi</t>
  </si>
  <si>
    <t>Opće usluge</t>
  </si>
  <si>
    <t>6.</t>
  </si>
  <si>
    <t>7.</t>
  </si>
  <si>
    <t>8.</t>
  </si>
  <si>
    <t>Usluge protivpožarne zaštite</t>
  </si>
  <si>
    <t>Ekonomski poslovi</t>
  </si>
  <si>
    <t>Poljoprivreda, šumarstvo, lov i ribolov</t>
  </si>
  <si>
    <t>Transport</t>
  </si>
  <si>
    <t>Zaštita životne sredine</t>
  </si>
  <si>
    <t>Stambeni i zajednički poslovi</t>
  </si>
  <si>
    <t>Razvoj zajednice</t>
  </si>
  <si>
    <t>Vodosnabdijevanje</t>
  </si>
  <si>
    <t>Ulična rasvjeta</t>
  </si>
  <si>
    <t>Zdravstvo</t>
  </si>
  <si>
    <t>Zdravstvo n. k.</t>
  </si>
  <si>
    <t>Rekreacija, kultura i religija</t>
  </si>
  <si>
    <t>Usluge sporta i rekreacije</t>
  </si>
  <si>
    <t>KAPITALNI PRIMICI</t>
  </si>
  <si>
    <t>Primici od prodaje prometnih vozila</t>
  </si>
  <si>
    <t>Usluge kulture</t>
  </si>
  <si>
    <t>Obrazovanje</t>
  </si>
  <si>
    <t>Socijalna zaštita</t>
  </si>
  <si>
    <t>Porodica i djeca</t>
  </si>
  <si>
    <t>Javni red i sigurnost</t>
  </si>
  <si>
    <t>013</t>
  </si>
  <si>
    <t>05</t>
  </si>
  <si>
    <t>06</t>
  </si>
  <si>
    <t>07</t>
  </si>
  <si>
    <t>08</t>
  </si>
  <si>
    <t>09</t>
  </si>
  <si>
    <t>10</t>
  </si>
  <si>
    <t>Socijalna zaštita NK</t>
  </si>
  <si>
    <t>092</t>
  </si>
  <si>
    <t>Srednje obrazovanje</t>
  </si>
  <si>
    <t>VI</t>
  </si>
  <si>
    <t>Kapitalni primici</t>
  </si>
  <si>
    <t>Član 7.</t>
  </si>
  <si>
    <t>Odbrana</t>
  </si>
  <si>
    <t xml:space="preserve">Ostale stručne usluge </t>
  </si>
  <si>
    <t>Član 3.</t>
  </si>
  <si>
    <t>Ova Odluka stupa na snagu danom dodnošenja a naknadno će biti objavljena u „Službenim novinama Bosansko-podrinjskog kantona Goražde“ .</t>
  </si>
  <si>
    <t>Boravišna taksa</t>
  </si>
  <si>
    <t>Predsjedavajući Općinskog vijeća s.r.</t>
  </si>
  <si>
    <t>OPĆINE FOČA</t>
  </si>
  <si>
    <t>za period 01.01.-31.12.2025.godine</t>
  </si>
  <si>
    <t>Budžet Općine Foča za 2025.godinu sastoji se od:</t>
  </si>
  <si>
    <t>Budžet 2025.</t>
  </si>
  <si>
    <t>Izvršenje dusdkih presuda i rješenja o izvršenju</t>
  </si>
  <si>
    <t xml:space="preserve">Inventar </t>
  </si>
  <si>
    <t>Balon sala</t>
  </si>
  <si>
    <t>Kanalizaciona mreža Mrđelići</t>
  </si>
  <si>
    <t>Općinske komunalne takse</t>
  </si>
  <si>
    <t>Tekući transferi drugim nivoima vlasti i fondovima</t>
  </si>
  <si>
    <t>Ostali transferi za zdravstvo</t>
  </si>
  <si>
    <t>Izvršenje budžeta 01.01.-30.09.2024.</t>
  </si>
  <si>
    <t>Izvršenje 01.01.-30.09.2024.</t>
  </si>
  <si>
    <t>Nabavka inventara za dječiju igraonicu</t>
  </si>
  <si>
    <t>Izgradnja balon sale</t>
  </si>
  <si>
    <t xml:space="preserve">Klanalizaciona mreža Mrđelići </t>
  </si>
  <si>
    <t>KAPITALNI BUDŽET OPĆINE FOČA ZA 2025.GODINU</t>
  </si>
  <si>
    <t xml:space="preserve">
U Budžetu Općine Foča za 2025.godinu prihodi po grupama se utvrđuju kako slijedi:
</t>
  </si>
  <si>
    <t>Član 4.</t>
  </si>
  <si>
    <t>091</t>
  </si>
  <si>
    <t>Osnovno obrazovanje</t>
  </si>
  <si>
    <r>
      <t xml:space="preserve">Rashodi i kapitalni izdaci u budžetu Općine Foča za 2025.godinu u iznosu od </t>
    </r>
    <r>
      <rPr>
        <b/>
        <sz val="11"/>
        <color theme="1"/>
        <rFont val="Calibri"/>
        <family val="2"/>
        <charset val="238"/>
        <scheme val="minor"/>
      </rPr>
      <t xml:space="preserve">2.094.003 </t>
    </r>
    <r>
      <rPr>
        <sz val="11"/>
        <color theme="1"/>
        <rFont val="Calibri"/>
        <family val="2"/>
        <charset val="238"/>
        <scheme val="minor"/>
      </rPr>
      <t>KM u raspoređuju se u posebnom dijelu budžeta kako slijedi:</t>
    </r>
  </si>
  <si>
    <t>Na osnovu člana 7., a u skladu sa članom 32. Zakona o budžetima Federacije Bosne i Hercegovine („Službene novine Federacije BiH“, br. 102/13, 9/14,13/14, 8/15, 91/15, 102/15, 104/16, 5/18, 11/19 i 99/19) i člana 100. Statuta općine Foča („ Službene novine BPK-a“ broj 8/08, 11/08, 16/13, 7/20), Općinsko vijeće Općine Foča, na 24. redovnoj sjednici održanoj dana                     .godine, u t v r đ u j e:</t>
  </si>
  <si>
    <t>NACRT BUDŽETA</t>
  </si>
  <si>
    <t>Budžet 2025</t>
  </si>
  <si>
    <t>U Budžetu Općine Foča za 2025.godinu prihodi po grupama se utvrđuju kako slijedi:</t>
  </si>
  <si>
    <t>I OPĆI DIO</t>
  </si>
  <si>
    <t>Rebalans Budžeta 2025.</t>
  </si>
  <si>
    <t>"Izdaci u iznosu od 2.094.003  KM raspoređuju se po funkcionalnoj klasifikaciji kako slijedi</t>
  </si>
  <si>
    <t>Herić Meho</t>
  </si>
  <si>
    <t>Sanacija puteva MZ Ustikolina i MZ Jabuka</t>
  </si>
  <si>
    <t>Sanacija Mosta preko rijeke Drine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</si>
</sst>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M&quot;;[Red]\-#,##0\ &quot;KM&quot;"/>
    <numFmt numFmtId="164" formatCode="#,##0.00\ &quot;KM&quot;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sz val="9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scheme val="minor"/>
    </font>
    <font>
      <sz val="8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7">
    <xf numFmtId="0" fontId="0" fillId="0" borderId="0" xfId="0"/>
    <xf numFmtId="6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3" fontId="6" fillId="2" borderId="1" xfId="0" applyNumberFormat="1" applyFont="1" applyFill="1" applyBorder="1"/>
    <xf numFmtId="2" fontId="6" fillId="2" borderId="1" xfId="0" applyNumberFormat="1" applyFont="1" applyFill="1" applyBorder="1"/>
    <xf numFmtId="0" fontId="7" fillId="2" borderId="1" xfId="0" applyFont="1" applyFill="1" applyBorder="1"/>
    <xf numFmtId="3" fontId="7" fillId="2" borderId="1" xfId="0" applyNumberFormat="1" applyFont="1" applyFill="1" applyBorder="1"/>
    <xf numFmtId="0" fontId="9" fillId="2" borderId="1" xfId="0" applyFont="1" applyFill="1" applyBorder="1"/>
    <xf numFmtId="3" fontId="9" fillId="2" borderId="1" xfId="0" applyNumberFormat="1" applyFont="1" applyFill="1" applyBorder="1"/>
    <xf numFmtId="3" fontId="10" fillId="2" borderId="1" xfId="0" applyNumberFormat="1" applyFont="1" applyFill="1" applyBorder="1"/>
    <xf numFmtId="3" fontId="11" fillId="2" borderId="1" xfId="0" applyNumberFormat="1" applyFont="1" applyFill="1" applyBorder="1"/>
    <xf numFmtId="0" fontId="12" fillId="2" borderId="1" xfId="0" applyFont="1" applyFill="1" applyBorder="1"/>
    <xf numFmtId="3" fontId="12" fillId="2" borderId="1" xfId="0" applyNumberFormat="1" applyFont="1" applyFill="1" applyBorder="1"/>
    <xf numFmtId="3" fontId="13" fillId="2" borderId="1" xfId="0" applyNumberFormat="1" applyFont="1" applyFill="1" applyBorder="1"/>
    <xf numFmtId="3" fontId="14" fillId="2" borderId="1" xfId="0" applyNumberFormat="1" applyFont="1" applyFill="1" applyBorder="1"/>
    <xf numFmtId="3" fontId="0" fillId="2" borderId="1" xfId="0" applyNumberFormat="1" applyFill="1" applyBorder="1"/>
    <xf numFmtId="0" fontId="15" fillId="2" borderId="1" xfId="0" applyFont="1" applyFill="1" applyBorder="1"/>
    <xf numFmtId="3" fontId="15" fillId="2" borderId="1" xfId="0" applyNumberFormat="1" applyFont="1" applyFill="1" applyBorder="1"/>
    <xf numFmtId="0" fontId="0" fillId="0" borderId="1" xfId="0" applyBorder="1"/>
    <xf numFmtId="0" fontId="16" fillId="2" borderId="1" xfId="0" applyFont="1" applyFill="1" applyBorder="1"/>
    <xf numFmtId="3" fontId="16" fillId="2" borderId="1" xfId="0" applyNumberFormat="1" applyFont="1" applyFill="1" applyBorder="1"/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3" fontId="16" fillId="2" borderId="1" xfId="0" applyNumberFormat="1" applyFont="1" applyFill="1" applyBorder="1" applyAlignment="1">
      <alignment horizontal="right"/>
    </xf>
    <xf numFmtId="3" fontId="15" fillId="2" borderId="1" xfId="0" applyNumberFormat="1" applyFont="1" applyFill="1" applyBorder="1" applyAlignment="1">
      <alignment horizontal="right"/>
    </xf>
    <xf numFmtId="0" fontId="10" fillId="2" borderId="1" xfId="0" applyFont="1" applyFill="1" applyBorder="1"/>
    <xf numFmtId="3" fontId="17" fillId="2" borderId="1" xfId="0" applyNumberFormat="1" applyFont="1" applyFill="1" applyBorder="1"/>
    <xf numFmtId="3" fontId="7" fillId="2" borderId="0" xfId="0" applyNumberFormat="1" applyFont="1" applyFill="1"/>
    <xf numFmtId="3" fontId="18" fillId="2" borderId="1" xfId="0" applyNumberFormat="1" applyFont="1" applyFill="1" applyBorder="1"/>
    <xf numFmtId="0" fontId="14" fillId="2" borderId="1" xfId="0" applyFont="1" applyFill="1" applyBorder="1"/>
    <xf numFmtId="3" fontId="19" fillId="2" borderId="1" xfId="0" applyNumberFormat="1" applyFont="1" applyFill="1" applyBorder="1"/>
    <xf numFmtId="0" fontId="0" fillId="2" borderId="0" xfId="0" applyFill="1"/>
    <xf numFmtId="0" fontId="18" fillId="2" borderId="1" xfId="0" applyFont="1" applyFill="1" applyBorder="1"/>
    <xf numFmtId="0" fontId="20" fillId="2" borderId="1" xfId="0" applyFont="1" applyFill="1" applyBorder="1"/>
    <xf numFmtId="3" fontId="20" fillId="2" borderId="1" xfId="0" applyNumberFormat="1" applyFont="1" applyFill="1" applyBorder="1"/>
    <xf numFmtId="3" fontId="8" fillId="2" borderId="1" xfId="0" applyNumberFormat="1" applyFont="1" applyFill="1" applyBorder="1"/>
    <xf numFmtId="3" fontId="12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/>
    <xf numFmtId="0" fontId="21" fillId="2" borderId="1" xfId="0" applyFont="1" applyFill="1" applyBorder="1" applyAlignment="1">
      <alignment horizontal="center"/>
    </xf>
    <xf numFmtId="49" fontId="7" fillId="2" borderId="1" xfId="0" applyNumberFormat="1" applyFont="1" applyFill="1" applyBorder="1"/>
    <xf numFmtId="0" fontId="6" fillId="2" borderId="5" xfId="0" applyFont="1" applyFill="1" applyBorder="1" applyAlignment="1">
      <alignment horizontal="left"/>
    </xf>
    <xf numFmtId="0" fontId="0" fillId="2" borderId="1" xfId="0" applyFill="1" applyBorder="1"/>
    <xf numFmtId="4" fontId="7" fillId="2" borderId="1" xfId="0" applyNumberFormat="1" applyFont="1" applyFill="1" applyBorder="1"/>
    <xf numFmtId="3" fontId="9" fillId="2" borderId="1" xfId="0" applyNumberFormat="1" applyFont="1" applyFill="1" applyBorder="1" applyAlignment="1">
      <alignment wrapText="1"/>
    </xf>
    <xf numFmtId="3" fontId="12" fillId="2" borderId="1" xfId="0" applyNumberFormat="1" applyFont="1" applyFill="1" applyBorder="1" applyAlignment="1">
      <alignment wrapText="1"/>
    </xf>
    <xf numFmtId="3" fontId="15" fillId="2" borderId="1" xfId="0" applyNumberFormat="1" applyFont="1" applyFill="1" applyBorder="1" applyAlignment="1">
      <alignment wrapText="1"/>
    </xf>
    <xf numFmtId="3" fontId="23" fillId="2" borderId="1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wrapText="1"/>
    </xf>
    <xf numFmtId="3" fontId="6" fillId="2" borderId="1" xfId="0" applyNumberFormat="1" applyFont="1" applyFill="1" applyBorder="1" applyAlignment="1">
      <alignment wrapText="1"/>
    </xf>
    <xf numFmtId="3" fontId="7" fillId="2" borderId="1" xfId="0" applyNumberFormat="1" applyFont="1" applyFill="1" applyBorder="1" applyAlignment="1">
      <alignment wrapText="1"/>
    </xf>
    <xf numFmtId="3" fontId="24" fillId="2" borderId="1" xfId="0" applyNumberFormat="1" applyFont="1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0" fontId="0" fillId="2" borderId="6" xfId="0" applyFill="1" applyBorder="1"/>
    <xf numFmtId="0" fontId="0" fillId="2" borderId="5" xfId="0" applyFill="1" applyBorder="1"/>
    <xf numFmtId="0" fontId="25" fillId="2" borderId="1" xfId="0" applyFont="1" applyFill="1" applyBorder="1" applyAlignment="1">
      <alignment horizontal="center"/>
    </xf>
    <xf numFmtId="0" fontId="3" fillId="2" borderId="1" xfId="0" applyFont="1" applyFill="1" applyBorder="1"/>
    <xf numFmtId="4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/>
    <xf numFmtId="0" fontId="23" fillId="2" borderId="1" xfId="0" applyFont="1" applyFill="1" applyBorder="1"/>
    <xf numFmtId="3" fontId="23" fillId="2" borderId="5" xfId="0" applyNumberFormat="1" applyFont="1" applyFill="1" applyBorder="1" applyAlignment="1">
      <alignment horizontal="right"/>
    </xf>
    <xf numFmtId="3" fontId="23" fillId="2" borderId="1" xfId="0" applyNumberFormat="1" applyFont="1" applyFill="1" applyBorder="1"/>
    <xf numFmtId="49" fontId="10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/>
    <xf numFmtId="3" fontId="10" fillId="2" borderId="1" xfId="0" applyNumberFormat="1" applyFont="1" applyFill="1" applyBorder="1" applyAlignment="1">
      <alignment wrapText="1"/>
    </xf>
    <xf numFmtId="0" fontId="26" fillId="2" borderId="1" xfId="0" applyFont="1" applyFill="1" applyBorder="1"/>
    <xf numFmtId="3" fontId="26" fillId="2" borderId="5" xfId="0" applyNumberFormat="1" applyFont="1" applyFill="1" applyBorder="1" applyAlignment="1">
      <alignment wrapText="1"/>
    </xf>
    <xf numFmtId="0" fontId="27" fillId="2" borderId="1" xfId="0" applyFont="1" applyFill="1" applyBorder="1"/>
    <xf numFmtId="3" fontId="10" fillId="2" borderId="5" xfId="0" applyNumberFormat="1" applyFont="1" applyFill="1" applyBorder="1" applyAlignment="1">
      <alignment wrapText="1"/>
    </xf>
    <xf numFmtId="3" fontId="28" fillId="2" borderId="5" xfId="0" applyNumberFormat="1" applyFont="1" applyFill="1" applyBorder="1" applyAlignment="1">
      <alignment wrapText="1"/>
    </xf>
    <xf numFmtId="49" fontId="10" fillId="2" borderId="1" xfId="0" applyNumberFormat="1" applyFont="1" applyFill="1" applyBorder="1"/>
    <xf numFmtId="3" fontId="26" fillId="2" borderId="1" xfId="0" applyNumberFormat="1" applyFont="1" applyFill="1" applyBorder="1" applyAlignment="1">
      <alignment wrapText="1"/>
    </xf>
    <xf numFmtId="3" fontId="28" fillId="2" borderId="1" xfId="0" applyNumberFormat="1" applyFont="1" applyFill="1" applyBorder="1" applyAlignment="1">
      <alignment wrapText="1"/>
    </xf>
    <xf numFmtId="0" fontId="26" fillId="2" borderId="1" xfId="0" applyFont="1" applyFill="1" applyBorder="1"/>
    <xf numFmtId="0" fontId="28" fillId="2" borderId="1" xfId="0" applyFont="1" applyFill="1" applyBorder="1"/>
    <xf numFmtId="3" fontId="26" fillId="2" borderId="1" xfId="0" applyNumberFormat="1" applyFont="1" applyFill="1" applyBorder="1"/>
    <xf numFmtId="49" fontId="23" fillId="2" borderId="1" xfId="0" applyNumberFormat="1" applyFont="1" applyFill="1" applyBorder="1"/>
    <xf numFmtId="0" fontId="4" fillId="2" borderId="0" xfId="0" applyFont="1" applyFill="1"/>
    <xf numFmtId="0" fontId="4" fillId="2" borderId="4" xfId="0" applyFont="1" applyFill="1" applyBorder="1" applyAlignment="1">
      <alignment horizontal="center"/>
    </xf>
    <xf numFmtId="4" fontId="10" fillId="2" borderId="1" xfId="0" applyNumberFormat="1" applyFont="1" applyFill="1" applyBorder="1"/>
    <xf numFmtId="0" fontId="26" fillId="2" borderId="4" xfId="0" applyFont="1" applyFill="1" applyBorder="1"/>
    <xf numFmtId="0" fontId="10" fillId="2" borderId="4" xfId="0" applyFont="1" applyFill="1" applyBorder="1"/>
    <xf numFmtId="0" fontId="4" fillId="2" borderId="5" xfId="0" applyFont="1" applyFill="1" applyBorder="1" applyAlignment="1">
      <alignment horizontal="left"/>
    </xf>
    <xf numFmtId="3" fontId="23" fillId="2" borderId="1" xfId="0" applyNumberFormat="1" applyFont="1" applyFill="1" applyBorder="1" applyAlignment="1">
      <alignment wrapText="1"/>
    </xf>
    <xf numFmtId="0" fontId="30" fillId="2" borderId="1" xfId="0" applyFont="1" applyFill="1" applyBorder="1" applyAlignment="1">
      <alignment horizontal="center"/>
    </xf>
    <xf numFmtId="0" fontId="2" fillId="0" borderId="0" xfId="0" applyFont="1"/>
    <xf numFmtId="3" fontId="2" fillId="0" borderId="0" xfId="0" applyNumberFormat="1" applyFont="1"/>
    <xf numFmtId="1" fontId="2" fillId="0" borderId="0" xfId="0" applyNumberFormat="1" applyFont="1"/>
    <xf numFmtId="0" fontId="23" fillId="2" borderId="4" xfId="0" applyFont="1" applyFill="1" applyBorder="1"/>
    <xf numFmtId="0" fontId="30" fillId="0" borderId="1" xfId="0" applyFont="1" applyBorder="1"/>
    <xf numFmtId="0" fontId="30" fillId="0" borderId="1" xfId="0" applyFont="1" applyBorder="1" applyAlignment="1">
      <alignment wrapText="1"/>
    </xf>
    <xf numFmtId="3" fontId="0" fillId="0" borderId="1" xfId="0" applyNumberFormat="1" applyBorder="1"/>
    <xf numFmtId="3" fontId="1" fillId="2" borderId="1" xfId="0" applyNumberFormat="1" applyFont="1" applyFill="1" applyBorder="1"/>
    <xf numFmtId="0" fontId="1" fillId="0" borderId="1" xfId="0" applyFont="1" applyBorder="1"/>
    <xf numFmtId="2" fontId="15" fillId="2" borderId="1" xfId="0" applyNumberFormat="1" applyFont="1" applyFill="1" applyBorder="1"/>
    <xf numFmtId="2" fontId="10" fillId="2" borderId="1" xfId="0" applyNumberFormat="1" applyFont="1" applyFill="1" applyBorder="1"/>
    <xf numFmtId="0" fontId="0" fillId="0" borderId="0" xfId="0" applyBorder="1"/>
    <xf numFmtId="0" fontId="0" fillId="0" borderId="0" xfId="0" applyBorder="1" applyAlignment="1"/>
    <xf numFmtId="3" fontId="0" fillId="0" borderId="0" xfId="0" applyNumberFormat="1" applyBorder="1"/>
    <xf numFmtId="0" fontId="7" fillId="0" borderId="1" xfId="0" applyFont="1" applyBorder="1" applyAlignment="1">
      <alignment textRotation="90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15" fillId="0" borderId="1" xfId="0" applyNumberFormat="1" applyFont="1" applyBorder="1"/>
    <xf numFmtId="3" fontId="15" fillId="0" borderId="1" xfId="0" applyNumberFormat="1" applyFont="1" applyBorder="1"/>
    <xf numFmtId="49" fontId="7" fillId="0" borderId="1" xfId="0" applyNumberFormat="1" applyFont="1" applyBorder="1"/>
    <xf numFmtId="3" fontId="7" fillId="0" borderId="1" xfId="0" applyNumberFormat="1" applyFont="1" applyBorder="1"/>
    <xf numFmtId="3" fontId="13" fillId="2" borderId="1" xfId="0" applyNumberFormat="1" applyFont="1" applyFill="1" applyBorder="1" applyAlignment="1">
      <alignment wrapText="1"/>
    </xf>
    <xf numFmtId="0" fontId="4" fillId="2" borderId="1" xfId="0" applyFont="1" applyFill="1" applyBorder="1"/>
    <xf numFmtId="0" fontId="2" fillId="0" borderId="0" xfId="0" applyFont="1" applyAlignment="1">
      <alignment wrapText="1"/>
    </xf>
    <xf numFmtId="0" fontId="4" fillId="2" borderId="1" xfId="0" applyFont="1" applyFill="1" applyBorder="1"/>
    <xf numFmtId="0" fontId="7" fillId="2" borderId="1" xfId="0" applyFont="1" applyFill="1" applyBorder="1"/>
    <xf numFmtId="0" fontId="4" fillId="2" borderId="1" xfId="0" applyFont="1" applyFill="1" applyBorder="1"/>
    <xf numFmtId="2" fontId="7" fillId="2" borderId="1" xfId="0" applyNumberFormat="1" applyFont="1" applyFill="1" applyBorder="1"/>
    <xf numFmtId="0" fontId="7" fillId="2" borderId="1" xfId="0" applyFont="1" applyFill="1" applyBorder="1"/>
    <xf numFmtId="0" fontId="4" fillId="2" borderId="1" xfId="0" applyFont="1" applyFill="1" applyBorder="1"/>
    <xf numFmtId="49" fontId="23" fillId="2" borderId="1" xfId="0" applyNumberFormat="1" applyFont="1" applyFill="1" applyBorder="1" applyAlignment="1">
      <alignment wrapText="1"/>
    </xf>
    <xf numFmtId="4" fontId="23" fillId="2" borderId="1" xfId="0" applyNumberFormat="1" applyFont="1" applyFill="1" applyBorder="1"/>
    <xf numFmtId="0" fontId="4" fillId="2" borderId="1" xfId="0" applyFont="1" applyFill="1" applyBorder="1"/>
    <xf numFmtId="3" fontId="15" fillId="3" borderId="1" xfId="0" applyNumberFormat="1" applyFont="1" applyFill="1" applyBorder="1" applyAlignment="1">
      <alignment horizontal="right"/>
    </xf>
    <xf numFmtId="3" fontId="0" fillId="0" borderId="0" xfId="0" applyNumberFormat="1"/>
    <xf numFmtId="3" fontId="3" fillId="0" borderId="0" xfId="0" applyNumberFormat="1" applyFont="1"/>
    <xf numFmtId="3" fontId="4" fillId="2" borderId="1" xfId="0" applyNumberFormat="1" applyFont="1" applyFill="1" applyBorder="1"/>
    <xf numFmtId="3" fontId="24" fillId="2" borderId="1" xfId="0" applyNumberFormat="1" applyFont="1" applyFill="1" applyBorder="1"/>
    <xf numFmtId="0" fontId="7" fillId="0" borderId="1" xfId="0" applyFont="1" applyFill="1" applyBorder="1" applyAlignment="1"/>
    <xf numFmtId="0" fontId="18" fillId="2" borderId="4" xfId="0" applyFont="1" applyFill="1" applyBorder="1" applyAlignment="1">
      <alignment wrapText="1"/>
    </xf>
    <xf numFmtId="0" fontId="0" fillId="0" borderId="6" xfId="0" applyBorder="1" applyAlignment="1"/>
    <xf numFmtId="0" fontId="0" fillId="0" borderId="5" xfId="0" applyBorder="1" applyAlignment="1"/>
    <xf numFmtId="0" fontId="0" fillId="0" borderId="4" xfId="0" applyBorder="1" applyAlignment="1"/>
    <xf numFmtId="0" fontId="7" fillId="0" borderId="4" xfId="0" applyFont="1" applyFill="1" applyBorder="1" applyAlignment="1"/>
    <xf numFmtId="0" fontId="26" fillId="2" borderId="4" xfId="0" applyFont="1" applyFill="1" applyBorder="1" applyAlignment="1">
      <alignment wrapText="1"/>
    </xf>
    <xf numFmtId="0" fontId="28" fillId="2" borderId="4" xfId="0" applyFont="1" applyFill="1" applyBorder="1" applyAlignment="1">
      <alignment wrapText="1"/>
    </xf>
    <xf numFmtId="0" fontId="1" fillId="0" borderId="6" xfId="0" applyFont="1" applyBorder="1" applyAlignment="1"/>
    <xf numFmtId="0" fontId="1" fillId="0" borderId="5" xfId="0" applyFont="1" applyBorder="1" applyAlignment="1"/>
    <xf numFmtId="0" fontId="10" fillId="2" borderId="4" xfId="0" applyFont="1" applyFill="1" applyBorder="1" applyAlignment="1">
      <alignment wrapText="1"/>
    </xf>
    <xf numFmtId="0" fontId="0" fillId="0" borderId="6" xfId="0" applyFont="1" applyBorder="1" applyAlignment="1"/>
    <xf numFmtId="0" fontId="0" fillId="0" borderId="5" xfId="0" applyFont="1" applyBorder="1" applyAlignment="1"/>
    <xf numFmtId="0" fontId="23" fillId="2" borderId="1" xfId="0" applyFont="1" applyFill="1" applyBorder="1" applyAlignment="1">
      <alignment wrapText="1"/>
    </xf>
    <xf numFmtId="0" fontId="0" fillId="0" borderId="1" xfId="0" applyBorder="1" applyAlignment="1"/>
    <xf numFmtId="0" fontId="26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23" fillId="2" borderId="1" xfId="0" applyFont="1" applyFill="1" applyBorder="1" applyAlignment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/>
    <xf numFmtId="0" fontId="0" fillId="0" borderId="0" xfId="0" applyAlignment="1">
      <alignment horizontal="center"/>
    </xf>
    <xf numFmtId="2" fontId="0" fillId="0" borderId="4" xfId="0" applyNumberFormat="1" applyBorder="1" applyAlignment="1"/>
    <xf numFmtId="2" fontId="0" fillId="0" borderId="6" xfId="0" applyNumberFormat="1" applyBorder="1" applyAlignment="1"/>
    <xf numFmtId="2" fontId="0" fillId="0" borderId="5" xfId="0" applyNumberFormat="1" applyBorder="1" applyAlignment="1"/>
    <xf numFmtId="0" fontId="26" fillId="2" borderId="2" xfId="0" applyFont="1" applyFill="1" applyBorder="1" applyAlignment="1">
      <alignment wrapText="1"/>
    </xf>
    <xf numFmtId="0" fontId="0" fillId="0" borderId="2" xfId="0" applyBorder="1" applyAlignment="1"/>
    <xf numFmtId="49" fontId="1" fillId="0" borderId="0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2" fontId="26" fillId="2" borderId="1" xfId="0" applyNumberFormat="1" applyFont="1" applyFill="1" applyBorder="1" applyAlignment="1">
      <alignment wrapText="1"/>
    </xf>
    <xf numFmtId="0" fontId="0" fillId="0" borderId="0" xfId="0" applyAlignment="1"/>
    <xf numFmtId="0" fontId="1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6" xfId="0" applyFont="1" applyFill="1" applyBorder="1"/>
    <xf numFmtId="0" fontId="4" fillId="2" borderId="5" xfId="0" applyFont="1" applyFill="1" applyBorder="1"/>
    <xf numFmtId="0" fontId="10" fillId="2" borderId="2" xfId="0" applyFont="1" applyFill="1" applyBorder="1" applyAlignment="1">
      <alignment wrapText="1"/>
    </xf>
    <xf numFmtId="0" fontId="23" fillId="2" borderId="2" xfId="0" applyFont="1" applyFill="1" applyBorder="1" applyAlignment="1"/>
    <xf numFmtId="0" fontId="28" fillId="2" borderId="1" xfId="0" applyFont="1" applyFill="1" applyBorder="1" applyAlignment="1">
      <alignment wrapText="1"/>
    </xf>
    <xf numFmtId="0" fontId="23" fillId="2" borderId="4" xfId="0" applyFont="1" applyFill="1" applyBorder="1" applyAlignment="1">
      <alignment wrapText="1"/>
    </xf>
    <xf numFmtId="2" fontId="26" fillId="2" borderId="4" xfId="0" applyNumberFormat="1" applyFont="1" applyFill="1" applyBorder="1" applyAlignment="1">
      <alignment wrapText="1"/>
    </xf>
    <xf numFmtId="0" fontId="23" fillId="2" borderId="6" xfId="0" applyFont="1" applyFill="1" applyBorder="1" applyAlignment="1">
      <alignment wrapText="1"/>
    </xf>
    <xf numFmtId="0" fontId="27" fillId="2" borderId="6" xfId="0" applyFont="1" applyFill="1" applyBorder="1"/>
    <xf numFmtId="0" fontId="0" fillId="0" borderId="6" xfId="0" applyBorder="1"/>
    <xf numFmtId="0" fontId="0" fillId="0" borderId="5" xfId="0" applyBorder="1"/>
    <xf numFmtId="0" fontId="7" fillId="2" borderId="4" xfId="0" applyFont="1" applyFill="1" applyBorder="1" applyAlignment="1">
      <alignment wrapText="1"/>
    </xf>
    <xf numFmtId="0" fontId="26" fillId="2" borderId="4" xfId="0" applyFont="1" applyFill="1" applyBorder="1" applyAlignment="1"/>
    <xf numFmtId="0" fontId="12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23" fillId="2" borderId="4" xfId="0" applyFont="1" applyFill="1" applyBorder="1" applyAlignment="1"/>
    <xf numFmtId="0" fontId="14" fillId="2" borderId="4" xfId="0" applyFont="1" applyFill="1" applyBorder="1" applyAlignment="1">
      <alignment wrapText="1"/>
    </xf>
    <xf numFmtId="0" fontId="14" fillId="2" borderId="6" xfId="0" applyFont="1" applyFill="1" applyBorder="1" applyAlignment="1">
      <alignment wrapText="1"/>
    </xf>
    <xf numFmtId="0" fontId="14" fillId="2" borderId="5" xfId="0" applyFont="1" applyFill="1" applyBorder="1" applyAlignment="1">
      <alignment wrapText="1"/>
    </xf>
    <xf numFmtId="0" fontId="12" fillId="2" borderId="6" xfId="0" applyFont="1" applyFill="1" applyBorder="1" applyAlignment="1">
      <alignment wrapText="1"/>
    </xf>
    <xf numFmtId="0" fontId="12" fillId="2" borderId="5" xfId="0" applyFont="1" applyFill="1" applyBorder="1" applyAlignment="1">
      <alignment wrapText="1"/>
    </xf>
    <xf numFmtId="0" fontId="1" fillId="0" borderId="0" xfId="0" applyFont="1" applyAlignment="1">
      <alignment horizontal="left"/>
    </xf>
    <xf numFmtId="0" fontId="16" fillId="2" borderId="4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2" fontId="3" fillId="2" borderId="2" xfId="0" applyNumberFormat="1" applyFont="1" applyFill="1" applyBorder="1" applyAlignment="1">
      <alignment wrapText="1"/>
    </xf>
    <xf numFmtId="2" fontId="4" fillId="2" borderId="3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4" fontId="2" fillId="2" borderId="2" xfId="0" applyNumberFormat="1" applyFont="1" applyFill="1" applyBorder="1" applyAlignment="1">
      <alignment wrapText="1"/>
    </xf>
    <xf numFmtId="4" fontId="2" fillId="2" borderId="3" xfId="0" applyNumberFormat="1" applyFont="1" applyFill="1" applyBorder="1" applyAlignment="1">
      <alignment wrapText="1"/>
    </xf>
    <xf numFmtId="0" fontId="5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2" borderId="4" xfId="0" applyFont="1" applyFill="1" applyBorder="1" applyAlignment="1"/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30" fillId="2" borderId="4" xfId="0" applyFont="1" applyFill="1" applyBorder="1" applyAlignment="1">
      <alignment horizontal="center"/>
    </xf>
    <xf numFmtId="0" fontId="30" fillId="2" borderId="6" xfId="0" applyFont="1" applyFill="1" applyBorder="1" applyAlignment="1">
      <alignment horizontal="center"/>
    </xf>
    <xf numFmtId="0" fontId="30" fillId="0" borderId="6" xfId="0" applyFont="1" applyBorder="1" applyAlignment="1"/>
    <xf numFmtId="0" fontId="30" fillId="0" borderId="5" xfId="0" applyFont="1" applyBorder="1" applyAlignment="1"/>
    <xf numFmtId="0" fontId="6" fillId="2" borderId="4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6" xfId="0" applyFont="1" applyFill="1" applyBorder="1" applyAlignment="1"/>
    <xf numFmtId="0" fontId="9" fillId="2" borderId="4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12" fillId="2" borderId="4" xfId="0" applyFont="1" applyFill="1" applyBorder="1" applyAlignment="1"/>
    <xf numFmtId="0" fontId="0" fillId="2" borderId="1" xfId="0" applyFill="1" applyBorder="1" applyAlignment="1">
      <alignment horizontal="center"/>
    </xf>
    <xf numFmtId="2" fontId="7" fillId="2" borderId="4" xfId="0" applyNumberFormat="1" applyFont="1" applyFill="1" applyBorder="1" applyAlignment="1">
      <alignment wrapText="1"/>
    </xf>
    <xf numFmtId="2" fontId="12" fillId="2" borderId="4" xfId="0" applyNumberFormat="1" applyFont="1" applyFill="1" applyBorder="1" applyAlignment="1">
      <alignment wrapText="1"/>
    </xf>
    <xf numFmtId="0" fontId="14" fillId="2" borderId="4" xfId="0" applyFont="1" applyFill="1" applyBorder="1" applyAlignment="1">
      <alignment horizontal="left" wrapText="1"/>
    </xf>
    <xf numFmtId="0" fontId="19" fillId="2" borderId="4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1" xfId="0" applyFont="1" applyFill="1" applyBorder="1"/>
    <xf numFmtId="2" fontId="6" fillId="2" borderId="4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1" xfId="0" applyFont="1" applyFill="1" applyBorder="1"/>
    <xf numFmtId="0" fontId="0" fillId="2" borderId="1" xfId="0" applyFill="1" applyBorder="1"/>
    <xf numFmtId="0" fontId="25" fillId="2" borderId="4" xfId="0" applyFont="1" applyFill="1" applyBorder="1" applyAlignment="1">
      <alignment horizontal="center"/>
    </xf>
    <xf numFmtId="0" fontId="23" fillId="2" borderId="13" xfId="0" applyFont="1" applyFill="1" applyBorder="1" applyAlignment="1">
      <alignment wrapText="1"/>
    </xf>
    <xf numFmtId="0" fontId="0" fillId="0" borderId="14" xfId="0" applyBorder="1" applyAlignment="1"/>
    <xf numFmtId="0" fontId="4" fillId="2" borderId="10" xfId="0" applyFont="1" applyFill="1" applyBorder="1" applyAlignment="1"/>
    <xf numFmtId="0" fontId="4" fillId="2" borderId="11" xfId="0" applyFont="1" applyFill="1" applyBorder="1" applyAlignment="1"/>
    <xf numFmtId="0" fontId="4" fillId="2" borderId="12" xfId="0" applyFont="1" applyFill="1" applyBorder="1" applyAlignment="1"/>
    <xf numFmtId="0" fontId="20" fillId="2" borderId="4" xfId="0" applyFont="1" applyFill="1" applyBorder="1" applyAlignment="1">
      <alignment wrapText="1"/>
    </xf>
    <xf numFmtId="0" fontId="22" fillId="2" borderId="4" xfId="0" applyFont="1" applyFill="1" applyBorder="1" applyAlignment="1">
      <alignment horizontal="left" wrapText="1"/>
    </xf>
    <xf numFmtId="0" fontId="2" fillId="2" borderId="1" xfId="0" applyFont="1" applyFill="1" applyBorder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32" fillId="0" borderId="6" xfId="0" applyFont="1" applyBorder="1" applyAlignment="1"/>
    <xf numFmtId="0" fontId="32" fillId="0" borderId="5" xfId="0" applyFont="1" applyBorder="1" applyAlignment="1"/>
    <xf numFmtId="0" fontId="7" fillId="2" borderId="4" xfId="0" applyFont="1" applyFill="1" applyBorder="1" applyAlignment="1"/>
    <xf numFmtId="0" fontId="15" fillId="2" borderId="4" xfId="0" applyFont="1" applyFill="1" applyBorder="1" applyAlignment="1">
      <alignment wrapText="1"/>
    </xf>
    <xf numFmtId="0" fontId="26" fillId="2" borderId="1" xfId="0" applyFont="1" applyFill="1" applyBorder="1" applyAlignment="1"/>
    <xf numFmtId="164" fontId="26" fillId="2" borderId="4" xfId="0" applyNumberFormat="1" applyFont="1" applyFill="1" applyBorder="1" applyAlignment="1">
      <alignment wrapText="1"/>
    </xf>
    <xf numFmtId="3" fontId="9" fillId="2" borderId="4" xfId="0" applyNumberFormat="1" applyFont="1" applyFill="1" applyBorder="1" applyAlignment="1">
      <alignment wrapText="1"/>
    </xf>
    <xf numFmtId="2" fontId="9" fillId="2" borderId="4" xfId="0" applyNumberFormat="1" applyFont="1" applyFill="1" applyBorder="1" applyAlignment="1">
      <alignment wrapText="1"/>
    </xf>
    <xf numFmtId="0" fontId="2" fillId="0" borderId="0" xfId="0" applyFont="1" applyAlignment="1"/>
    <xf numFmtId="0" fontId="0" fillId="0" borderId="0" xfId="0" applyFill="1" applyBorder="1" applyAlignment="1"/>
    <xf numFmtId="0" fontId="7" fillId="2" borderId="5" xfId="0" applyFont="1" applyFill="1" applyBorder="1" applyAlignment="1">
      <alignment wrapText="1"/>
    </xf>
    <xf numFmtId="0" fontId="26" fillId="2" borderId="1" xfId="0" applyFont="1" applyFill="1" applyBorder="1" applyAlignment="1">
      <alignment horizontal="left" wrapText="1"/>
    </xf>
    <xf numFmtId="0" fontId="31" fillId="0" borderId="0" xfId="0" applyFont="1" applyAlignment="1">
      <alignment vertical="center"/>
    </xf>
    <xf numFmtId="0" fontId="30" fillId="0" borderId="1" xfId="0" applyFont="1" applyBorder="1" applyAlignment="1">
      <alignment wrapText="1"/>
    </xf>
    <xf numFmtId="0" fontId="30" fillId="0" borderId="1" xfId="0" applyFont="1" applyBorder="1" applyAlignment="1"/>
    <xf numFmtId="0" fontId="7" fillId="0" borderId="1" xfId="0" applyFont="1" applyBorder="1" applyAlignment="1">
      <alignment wrapText="1"/>
    </xf>
    <xf numFmtId="0" fontId="7" fillId="0" borderId="1" xfId="0" applyFont="1" applyBorder="1" applyAlignment="1"/>
    <xf numFmtId="0" fontId="15" fillId="0" borderId="1" xfId="0" applyFont="1" applyBorder="1" applyAlignment="1"/>
    <xf numFmtId="0" fontId="29" fillId="0" borderId="0" xfId="0" applyFont="1" applyAlignment="1">
      <alignment vertical="center"/>
    </xf>
    <xf numFmtId="0" fontId="2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OneDrive/Radna%20povr&#353;ina/bud&#382;eti/bud&#382;et%202024/prijedlog/rashod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kabinet"/>
      <sheetName val="privreda"/>
      <sheetName val="urbanizam"/>
      <sheetName val="civilna zaštita"/>
      <sheetName val="List3"/>
      <sheetName val="List4"/>
      <sheetName val="List2"/>
      <sheetName val="List5"/>
      <sheetName val="List6"/>
    </sheetNames>
    <sheetDataSet>
      <sheetData sheetId="0"/>
      <sheetData sheetId="1"/>
      <sheetData sheetId="2">
        <row r="129">
          <cell r="G129"/>
        </row>
        <row r="137">
          <cell r="G13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4"/>
  <sheetViews>
    <sheetView tabSelected="1" view="pageLayout" zoomScaleNormal="100" workbookViewId="0">
      <selection activeCell="J263" sqref="J263"/>
    </sheetView>
  </sheetViews>
  <sheetFormatPr defaultRowHeight="15" x14ac:dyDescent="0.25"/>
  <cols>
    <col min="1" max="1" width="8" customWidth="1"/>
    <col min="2" max="2" width="7.85546875" customWidth="1"/>
    <col min="3" max="3" width="8.28515625" customWidth="1"/>
    <col min="5" max="5" width="15.85546875" customWidth="1"/>
    <col min="6" max="6" width="12.85546875" customWidth="1"/>
    <col min="7" max="7" width="12.140625" customWidth="1"/>
    <col min="8" max="8" width="10.42578125" customWidth="1"/>
    <col min="9" max="9" width="9.42578125" customWidth="1"/>
    <col min="10" max="10" width="8.85546875" customWidth="1"/>
    <col min="11" max="11" width="8.28515625" customWidth="1"/>
    <col min="12" max="12" width="8.85546875" customWidth="1"/>
    <col min="13" max="13" width="7.7109375" customWidth="1"/>
    <col min="14" max="14" width="8.7109375" customWidth="1"/>
    <col min="15" max="15" width="8.140625" customWidth="1"/>
  </cols>
  <sheetData>
    <row r="1" spans="1:15" ht="51.75" customHeight="1" x14ac:dyDescent="0.25">
      <c r="A1" s="161" t="s">
        <v>443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3" spans="1:15" x14ac:dyDescent="0.25">
      <c r="A3" s="164" t="s">
        <v>444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x14ac:dyDescent="0.25">
      <c r="A4" s="164" t="s">
        <v>421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</row>
    <row r="5" spans="1:15" x14ac:dyDescent="0.25">
      <c r="A5" s="164" t="s">
        <v>422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7" spans="1:15" x14ac:dyDescent="0.25">
      <c r="A7" s="187" t="s">
        <v>447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</row>
    <row r="8" spans="1:15" x14ac:dyDescent="0.25">
      <c r="A8" s="164" t="s">
        <v>0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</row>
    <row r="9" spans="1:15" x14ac:dyDescent="0.25">
      <c r="A9" s="163" t="s">
        <v>423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</row>
    <row r="10" spans="1:15" x14ac:dyDescent="0.25">
      <c r="A10" s="89" t="s">
        <v>1</v>
      </c>
      <c r="B10" s="251" t="s">
        <v>2</v>
      </c>
      <c r="C10" s="251"/>
      <c r="D10" s="251"/>
      <c r="E10" s="251"/>
      <c r="F10" s="89" t="s">
        <v>3</v>
      </c>
      <c r="G10" s="113" t="s">
        <v>424</v>
      </c>
      <c r="H10" s="89" t="s">
        <v>4</v>
      </c>
      <c r="I10" s="89"/>
      <c r="J10" s="89"/>
    </row>
    <row r="11" spans="1:15" x14ac:dyDescent="0.25">
      <c r="A11" s="89">
        <v>1</v>
      </c>
      <c r="B11" s="251" t="s">
        <v>5</v>
      </c>
      <c r="C11" s="251"/>
      <c r="D11" s="251"/>
      <c r="E11" s="251"/>
      <c r="F11" s="90">
        <f>F12+F18+F19+F20</f>
        <v>1960926</v>
      </c>
      <c r="G11" s="90">
        <f>G12+G18+G19+G20</f>
        <v>2119793</v>
      </c>
      <c r="H11" s="91">
        <f>G11/F11*100</f>
        <v>108.10163157610231</v>
      </c>
      <c r="I11" s="89"/>
      <c r="J11" s="89"/>
    </row>
    <row r="12" spans="1:15" x14ac:dyDescent="0.25">
      <c r="A12" s="89" t="s">
        <v>6</v>
      </c>
      <c r="B12" s="251" t="s">
        <v>7</v>
      </c>
      <c r="C12" s="251"/>
      <c r="D12" s="251"/>
      <c r="E12" s="251"/>
      <c r="F12" s="90">
        <f>SUM(F13:F17)</f>
        <v>506541</v>
      </c>
      <c r="G12" s="90">
        <f>SUM(G13:G17)</f>
        <v>567943</v>
      </c>
      <c r="H12" s="91">
        <f t="shared" ref="H12:H31" si="0">G12/F12*100</f>
        <v>112.12182232040446</v>
      </c>
      <c r="I12" s="89"/>
      <c r="J12" s="89"/>
    </row>
    <row r="13" spans="1:15" x14ac:dyDescent="0.25">
      <c r="A13" s="89" t="s">
        <v>8</v>
      </c>
      <c r="B13" s="251" t="s">
        <v>9</v>
      </c>
      <c r="C13" s="251"/>
      <c r="D13" s="251"/>
      <c r="E13" s="251"/>
      <c r="F13" s="125">
        <v>8000</v>
      </c>
      <c r="G13" s="90">
        <f>N48</f>
        <v>10000</v>
      </c>
      <c r="H13" s="91">
        <f t="shared" si="0"/>
        <v>125</v>
      </c>
      <c r="I13" s="89"/>
      <c r="J13" s="89"/>
    </row>
    <row r="14" spans="1:15" x14ac:dyDescent="0.25">
      <c r="A14" s="89" t="s">
        <v>10</v>
      </c>
      <c r="B14" s="251" t="s">
        <v>11</v>
      </c>
      <c r="C14" s="251"/>
      <c r="D14" s="251"/>
      <c r="E14" s="251"/>
      <c r="F14" s="125">
        <f t="shared" ref="F14:F23" si="1">G14</f>
        <v>0</v>
      </c>
      <c r="G14" s="89">
        <v>0</v>
      </c>
      <c r="H14" s="91"/>
      <c r="I14" s="89"/>
      <c r="J14" s="89"/>
    </row>
    <row r="15" spans="1:15" x14ac:dyDescent="0.25">
      <c r="A15" s="89" t="s">
        <v>12</v>
      </c>
      <c r="B15" s="251" t="s">
        <v>13</v>
      </c>
      <c r="C15" s="251"/>
      <c r="D15" s="251"/>
      <c r="E15" s="251"/>
      <c r="F15" s="125">
        <v>7500</v>
      </c>
      <c r="G15" s="90">
        <f>N52</f>
        <v>8700</v>
      </c>
      <c r="H15" s="91">
        <f t="shared" si="0"/>
        <v>115.99999999999999</v>
      </c>
      <c r="I15" s="89"/>
      <c r="J15" s="89"/>
    </row>
    <row r="16" spans="1:15" x14ac:dyDescent="0.25">
      <c r="A16" s="89" t="s">
        <v>14</v>
      </c>
      <c r="B16" s="251" t="s">
        <v>15</v>
      </c>
      <c r="C16" s="251"/>
      <c r="D16" s="251"/>
      <c r="E16" s="251"/>
      <c r="F16" s="125">
        <v>120000</v>
      </c>
      <c r="G16" s="90">
        <f>N60</f>
        <v>135000</v>
      </c>
      <c r="H16" s="91">
        <f t="shared" si="0"/>
        <v>112.5</v>
      </c>
      <c r="I16" s="89"/>
      <c r="J16" s="89"/>
    </row>
    <row r="17" spans="1:10" x14ac:dyDescent="0.25">
      <c r="A17" s="89" t="s">
        <v>16</v>
      </c>
      <c r="B17" s="251" t="s">
        <v>17</v>
      </c>
      <c r="C17" s="251"/>
      <c r="D17" s="251"/>
      <c r="E17" s="251"/>
      <c r="F17" s="125">
        <v>371041</v>
      </c>
      <c r="G17" s="90">
        <f>N61</f>
        <v>414243</v>
      </c>
      <c r="H17" s="91">
        <f t="shared" si="0"/>
        <v>111.64345719206233</v>
      </c>
      <c r="I17" s="89"/>
      <c r="J17" s="89"/>
    </row>
    <row r="18" spans="1:10" x14ac:dyDescent="0.25">
      <c r="A18" s="89" t="s">
        <v>18</v>
      </c>
      <c r="B18" s="251" t="s">
        <v>19</v>
      </c>
      <c r="C18" s="251"/>
      <c r="D18" s="251"/>
      <c r="E18" s="251"/>
      <c r="F18" s="125">
        <v>184250</v>
      </c>
      <c r="G18" s="90">
        <f>N66</f>
        <v>171250</v>
      </c>
      <c r="H18" s="91">
        <f t="shared" si="0"/>
        <v>92.944369063772044</v>
      </c>
      <c r="I18" s="89"/>
      <c r="J18" s="89"/>
    </row>
    <row r="19" spans="1:10" x14ac:dyDescent="0.25">
      <c r="A19" s="89" t="s">
        <v>20</v>
      </c>
      <c r="B19" s="251" t="s">
        <v>21</v>
      </c>
      <c r="C19" s="251"/>
      <c r="D19" s="251"/>
      <c r="E19" s="251"/>
      <c r="F19" s="125">
        <v>543000</v>
      </c>
      <c r="G19" s="90">
        <f>N99</f>
        <v>460000</v>
      </c>
      <c r="H19" s="91">
        <f t="shared" si="0"/>
        <v>84.714548802946581</v>
      </c>
      <c r="I19" s="89"/>
      <c r="J19" s="89"/>
    </row>
    <row r="20" spans="1:10" x14ac:dyDescent="0.25">
      <c r="A20" s="89" t="s">
        <v>22</v>
      </c>
      <c r="B20" s="251" t="s">
        <v>23</v>
      </c>
      <c r="C20" s="251"/>
      <c r="D20" s="251"/>
      <c r="E20" s="251"/>
      <c r="F20" s="125">
        <v>727135</v>
      </c>
      <c r="G20" s="90">
        <f>N106</f>
        <v>920600</v>
      </c>
      <c r="H20" s="91">
        <f t="shared" si="0"/>
        <v>126.60647610141172</v>
      </c>
      <c r="I20" s="89"/>
      <c r="J20" s="89"/>
    </row>
    <row r="21" spans="1:10" x14ac:dyDescent="0.25">
      <c r="A21" s="89">
        <v>2</v>
      </c>
      <c r="B21" s="251" t="s">
        <v>24</v>
      </c>
      <c r="C21" s="251"/>
      <c r="D21" s="251"/>
      <c r="E21" s="251"/>
      <c r="F21" s="125">
        <f>F22+F23</f>
        <v>1290775</v>
      </c>
      <c r="G21" s="90">
        <f>G22+G23</f>
        <v>1334502.5</v>
      </c>
      <c r="H21" s="91">
        <f t="shared" si="0"/>
        <v>103.3876934399876</v>
      </c>
      <c r="I21" s="89"/>
      <c r="J21" s="89"/>
    </row>
    <row r="22" spans="1:10" x14ac:dyDescent="0.25">
      <c r="A22" s="89" t="s">
        <v>25</v>
      </c>
      <c r="B22" s="251" t="s">
        <v>26</v>
      </c>
      <c r="C22" s="251"/>
      <c r="D22" s="251"/>
      <c r="E22" s="251"/>
      <c r="F22" s="125">
        <v>1290775</v>
      </c>
      <c r="G22" s="90">
        <f>N131</f>
        <v>1334502.5</v>
      </c>
      <c r="H22" s="91">
        <f t="shared" si="0"/>
        <v>103.3876934399876</v>
      </c>
      <c r="I22" s="89"/>
      <c r="J22" s="89"/>
    </row>
    <row r="23" spans="1:10" x14ac:dyDescent="0.25">
      <c r="A23" s="89" t="s">
        <v>27</v>
      </c>
      <c r="B23" s="251" t="s">
        <v>28</v>
      </c>
      <c r="C23" s="251"/>
      <c r="D23" s="251"/>
      <c r="E23" s="251"/>
      <c r="F23" s="125">
        <f t="shared" si="1"/>
        <v>0</v>
      </c>
      <c r="G23" s="89">
        <v>0</v>
      </c>
      <c r="H23" s="91"/>
      <c r="I23" s="89"/>
      <c r="J23" s="89"/>
    </row>
    <row r="24" spans="1:10" x14ac:dyDescent="0.25">
      <c r="A24" s="89">
        <v>3</v>
      </c>
      <c r="B24" s="251" t="s">
        <v>29</v>
      </c>
      <c r="C24" s="251"/>
      <c r="D24" s="251"/>
      <c r="E24" s="251"/>
      <c r="F24" s="125">
        <f>F11-F21</f>
        <v>670151</v>
      </c>
      <c r="G24" s="90">
        <f>G11-G21</f>
        <v>785290.5</v>
      </c>
      <c r="H24" s="91">
        <f t="shared" si="0"/>
        <v>117.18112783536844</v>
      </c>
      <c r="I24" s="89"/>
      <c r="J24" s="89"/>
    </row>
    <row r="25" spans="1:10" x14ac:dyDescent="0.25">
      <c r="A25" s="89">
        <v>4</v>
      </c>
      <c r="B25" s="251" t="s">
        <v>30</v>
      </c>
      <c r="C25" s="251"/>
      <c r="D25" s="251"/>
      <c r="E25" s="251"/>
      <c r="F25" s="125">
        <v>5000</v>
      </c>
      <c r="G25" s="90">
        <f>N114</f>
        <v>0</v>
      </c>
      <c r="H25" s="91"/>
      <c r="I25" s="89"/>
      <c r="J25" s="89"/>
    </row>
    <row r="26" spans="1:10" x14ac:dyDescent="0.25">
      <c r="A26" s="89">
        <v>5</v>
      </c>
      <c r="B26" s="251" t="s">
        <v>31</v>
      </c>
      <c r="C26" s="251"/>
      <c r="D26" s="251"/>
      <c r="E26" s="251"/>
      <c r="F26" s="125">
        <v>655020</v>
      </c>
      <c r="G26" s="90">
        <f>N268</f>
        <v>759500</v>
      </c>
      <c r="H26" s="91">
        <f t="shared" si="0"/>
        <v>115.95065799517572</v>
      </c>
      <c r="I26" s="89"/>
      <c r="J26" s="89"/>
    </row>
    <row r="27" spans="1:10" x14ac:dyDescent="0.25">
      <c r="A27" s="89">
        <v>6</v>
      </c>
      <c r="B27" s="251" t="s">
        <v>32</v>
      </c>
      <c r="C27" s="251"/>
      <c r="D27" s="251"/>
      <c r="E27" s="251"/>
      <c r="F27" s="90">
        <f>F25-F26</f>
        <v>-650020</v>
      </c>
      <c r="G27" s="90">
        <f>G25-G26</f>
        <v>-759500</v>
      </c>
      <c r="H27" s="91">
        <f>G27/F27*100</f>
        <v>116.84255869050185</v>
      </c>
      <c r="I27" s="89"/>
      <c r="J27" s="89"/>
    </row>
    <row r="28" spans="1:10" x14ac:dyDescent="0.25">
      <c r="A28" s="89">
        <v>7</v>
      </c>
      <c r="B28" s="251" t="s">
        <v>33</v>
      </c>
      <c r="C28" s="251"/>
      <c r="D28" s="251"/>
      <c r="E28" s="251"/>
      <c r="F28" s="90">
        <f>F24+F27</f>
        <v>20131</v>
      </c>
      <c r="G28" s="90">
        <f>G24+G27</f>
        <v>25790.5</v>
      </c>
      <c r="H28" s="91">
        <f t="shared" si="0"/>
        <v>128.11335750832049</v>
      </c>
      <c r="I28" s="89"/>
      <c r="J28" s="89"/>
    </row>
    <row r="29" spans="1:10" x14ac:dyDescent="0.25">
      <c r="A29" s="89">
        <v>8</v>
      </c>
      <c r="B29" s="251" t="s">
        <v>34</v>
      </c>
      <c r="C29" s="251"/>
      <c r="D29" s="251"/>
      <c r="E29" s="251"/>
      <c r="F29" s="90">
        <f>F28</f>
        <v>20131</v>
      </c>
      <c r="G29" s="90">
        <f>G28</f>
        <v>25790.5</v>
      </c>
      <c r="H29" s="91">
        <f t="shared" si="0"/>
        <v>128.11335750832049</v>
      </c>
      <c r="I29" s="89"/>
      <c r="J29" s="89"/>
    </row>
    <row r="30" spans="1:10" x14ac:dyDescent="0.25">
      <c r="A30" s="89"/>
      <c r="B30" s="251" t="s">
        <v>35</v>
      </c>
      <c r="C30" s="251"/>
      <c r="D30" s="251"/>
      <c r="E30" s="251"/>
      <c r="F30" s="90">
        <f>F11+F25</f>
        <v>1965926</v>
      </c>
      <c r="G30" s="90">
        <f>G11+G25</f>
        <v>2119793</v>
      </c>
      <c r="H30" s="91">
        <f t="shared" si="0"/>
        <v>107.82669337503039</v>
      </c>
      <c r="I30" s="89"/>
      <c r="J30" s="89"/>
    </row>
    <row r="31" spans="1:10" x14ac:dyDescent="0.25">
      <c r="A31" s="89"/>
      <c r="B31" s="251" t="s">
        <v>36</v>
      </c>
      <c r="C31" s="251"/>
      <c r="D31" s="251"/>
      <c r="E31" s="251"/>
      <c r="F31" s="90">
        <f>F21+F26+F28</f>
        <v>1965926</v>
      </c>
      <c r="G31" s="90">
        <f>G21+G26+G28</f>
        <v>2119793</v>
      </c>
      <c r="H31" s="91">
        <f t="shared" si="0"/>
        <v>107.82669337503039</v>
      </c>
      <c r="I31" s="89"/>
      <c r="J31" s="89"/>
    </row>
    <row r="33" spans="1:15" x14ac:dyDescent="0.25">
      <c r="A33" s="164" t="s">
        <v>37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</row>
    <row r="34" spans="1:15" x14ac:dyDescent="0.25">
      <c r="A34" t="s">
        <v>446</v>
      </c>
    </row>
    <row r="36" spans="1:15" x14ac:dyDescent="0.25">
      <c r="A36" t="s">
        <v>38</v>
      </c>
      <c r="D36" s="163" t="s">
        <v>39</v>
      </c>
      <c r="E36" s="163"/>
      <c r="F36" s="1">
        <f>N47</f>
        <v>567943</v>
      </c>
    </row>
    <row r="37" spans="1:15" x14ac:dyDescent="0.25">
      <c r="A37" t="s">
        <v>40</v>
      </c>
      <c r="D37" s="163" t="s">
        <v>41</v>
      </c>
      <c r="E37" s="163"/>
      <c r="F37" s="1">
        <f>N66</f>
        <v>171250</v>
      </c>
    </row>
    <row r="38" spans="1:15" x14ac:dyDescent="0.25">
      <c r="A38" t="s">
        <v>42</v>
      </c>
      <c r="D38" s="163" t="s">
        <v>43</v>
      </c>
      <c r="E38" s="163"/>
      <c r="F38" s="1">
        <f>N99</f>
        <v>460000</v>
      </c>
    </row>
    <row r="39" spans="1:15" x14ac:dyDescent="0.25">
      <c r="A39" t="s">
        <v>44</v>
      </c>
      <c r="D39" s="163" t="s">
        <v>45</v>
      </c>
      <c r="E39" s="163"/>
      <c r="F39" s="1">
        <f>N106</f>
        <v>920600</v>
      </c>
    </row>
    <row r="40" spans="1:15" x14ac:dyDescent="0.25">
      <c r="A40" t="s">
        <v>46</v>
      </c>
      <c r="D40" s="252" t="s">
        <v>413</v>
      </c>
      <c r="E40" s="252"/>
      <c r="F40" s="1">
        <f>N114</f>
        <v>0</v>
      </c>
    </row>
    <row r="41" spans="1:15" x14ac:dyDescent="0.25">
      <c r="A41" t="s">
        <v>412</v>
      </c>
      <c r="D41" s="163" t="s">
        <v>47</v>
      </c>
      <c r="E41" s="163"/>
      <c r="F41" s="1">
        <f>SUM(F36:F40)</f>
        <v>2119793</v>
      </c>
    </row>
    <row r="43" spans="1:15" x14ac:dyDescent="0.25">
      <c r="A43" s="189" t="s">
        <v>48</v>
      </c>
      <c r="B43" s="201" t="s">
        <v>49</v>
      </c>
      <c r="C43" s="203"/>
      <c r="D43" s="203"/>
      <c r="E43" s="203"/>
      <c r="F43" s="204"/>
      <c r="G43" s="190" t="s">
        <v>121</v>
      </c>
      <c r="H43" s="192" t="s">
        <v>433</v>
      </c>
      <c r="I43" s="194" t="s">
        <v>50</v>
      </c>
      <c r="J43" s="219" t="s">
        <v>445</v>
      </c>
      <c r="K43" s="219"/>
      <c r="L43" s="219"/>
      <c r="M43" s="219"/>
      <c r="N43" s="219"/>
      <c r="O43" s="189" t="s">
        <v>51</v>
      </c>
    </row>
    <row r="44" spans="1:15" ht="26.25" x14ac:dyDescent="0.25">
      <c r="A44" s="189"/>
      <c r="B44" s="205"/>
      <c r="C44" s="206"/>
      <c r="D44" s="206"/>
      <c r="E44" s="206"/>
      <c r="F44" s="207"/>
      <c r="G44" s="191"/>
      <c r="H44" s="193"/>
      <c r="I44" s="195"/>
      <c r="J44" s="2" t="s">
        <v>52</v>
      </c>
      <c r="K44" s="2" t="s">
        <v>53</v>
      </c>
      <c r="L44" s="3" t="s">
        <v>54</v>
      </c>
      <c r="M44" s="4" t="s">
        <v>55</v>
      </c>
      <c r="N44" s="4" t="s">
        <v>56</v>
      </c>
      <c r="O44" s="189"/>
    </row>
    <row r="45" spans="1:15" ht="11.25" customHeight="1" x14ac:dyDescent="0.25">
      <c r="A45" s="88">
        <v>1</v>
      </c>
      <c r="B45" s="208">
        <v>2</v>
      </c>
      <c r="C45" s="210"/>
      <c r="D45" s="210"/>
      <c r="E45" s="210"/>
      <c r="F45" s="211"/>
      <c r="G45" s="88">
        <v>3</v>
      </c>
      <c r="H45" s="88">
        <v>4</v>
      </c>
      <c r="I45" s="88">
        <v>5</v>
      </c>
      <c r="J45" s="88">
        <v>6</v>
      </c>
      <c r="K45" s="88">
        <v>7</v>
      </c>
      <c r="L45" s="88">
        <v>8</v>
      </c>
      <c r="M45" s="88">
        <v>9</v>
      </c>
      <c r="N45" s="88">
        <v>10</v>
      </c>
      <c r="O45" s="88" t="s">
        <v>57</v>
      </c>
    </row>
    <row r="46" spans="1:15" x14ac:dyDescent="0.25">
      <c r="A46" s="6">
        <v>700000</v>
      </c>
      <c r="B46" s="200" t="s">
        <v>58</v>
      </c>
      <c r="C46" s="130"/>
      <c r="D46" s="130"/>
      <c r="E46" s="130"/>
      <c r="F46" s="131"/>
      <c r="G46" s="7">
        <f>G47+G66+G99+G106</f>
        <v>1960926</v>
      </c>
      <c r="H46" s="7">
        <f>H47+H66+H99+H106</f>
        <v>837773</v>
      </c>
      <c r="I46" s="7">
        <f>N46-G46</f>
        <v>158867</v>
      </c>
      <c r="J46" s="7">
        <f>J47+J66+J99+J106</f>
        <v>1114943</v>
      </c>
      <c r="K46" s="7">
        <f>K47+K66+K99+K106</f>
        <v>32300</v>
      </c>
      <c r="L46" s="7">
        <f>L47+L66+L99+L106</f>
        <v>972550</v>
      </c>
      <c r="M46" s="7">
        <f>M47+M66+M99+M106</f>
        <v>0</v>
      </c>
      <c r="N46" s="7">
        <f>N47+N66+N99+N106</f>
        <v>2119793</v>
      </c>
      <c r="O46" s="8">
        <f t="shared" ref="O46:O108" si="2">N46/G46*100</f>
        <v>108.10163157610231</v>
      </c>
    </row>
    <row r="47" spans="1:15" x14ac:dyDescent="0.25">
      <c r="A47" s="6">
        <v>710000</v>
      </c>
      <c r="B47" s="200" t="s">
        <v>59</v>
      </c>
      <c r="C47" s="130"/>
      <c r="D47" s="130"/>
      <c r="E47" s="130"/>
      <c r="F47" s="131"/>
      <c r="G47" s="7">
        <f>G48+G51+G52+G59+G60+G61+G65</f>
        <v>506541</v>
      </c>
      <c r="H47" s="7">
        <f>H48+H51+H52+H59+H60+H61+H65</f>
        <v>388457</v>
      </c>
      <c r="I47" s="7">
        <f t="shared" ref="I47:I109" si="3">N47-G47</f>
        <v>61402</v>
      </c>
      <c r="J47" s="7">
        <f>J48+J51+J52+J59+J60+J61+J65</f>
        <v>567943</v>
      </c>
      <c r="K47" s="7">
        <f>K48+K51+K52+K59+K60+K61+K65</f>
        <v>0</v>
      </c>
      <c r="L47" s="7">
        <f>L48+L51+L52+L59+L60+L61+L65</f>
        <v>0</v>
      </c>
      <c r="M47" s="7">
        <f>M48+M51+M52+M59+M60+M61+M65</f>
        <v>0</v>
      </c>
      <c r="N47" s="7">
        <f>N48+N51+N52+N59+N60+N61+N65</f>
        <v>567943</v>
      </c>
      <c r="O47" s="8">
        <f t="shared" si="2"/>
        <v>112.12182232040446</v>
      </c>
    </row>
    <row r="48" spans="1:15" x14ac:dyDescent="0.25">
      <c r="A48" s="6">
        <v>711000</v>
      </c>
      <c r="B48" s="180" t="s">
        <v>60</v>
      </c>
      <c r="C48" s="130"/>
      <c r="D48" s="130"/>
      <c r="E48" s="130"/>
      <c r="F48" s="131"/>
      <c r="G48" s="7">
        <f>G49+G50</f>
        <v>8000</v>
      </c>
      <c r="H48" s="7">
        <f>H49+H50</f>
        <v>9566</v>
      </c>
      <c r="I48" s="7">
        <f t="shared" si="3"/>
        <v>2000</v>
      </c>
      <c r="J48" s="7">
        <f>J49+J50</f>
        <v>10000</v>
      </c>
      <c r="K48" s="7">
        <f>K49+K50</f>
        <v>0</v>
      </c>
      <c r="L48" s="7">
        <f>L49+L50</f>
        <v>0</v>
      </c>
      <c r="M48" s="7">
        <f>M49+M50</f>
        <v>0</v>
      </c>
      <c r="N48" s="7">
        <f>N49+N50</f>
        <v>10000</v>
      </c>
      <c r="O48" s="8">
        <f t="shared" si="2"/>
        <v>125</v>
      </c>
    </row>
    <row r="49" spans="1:15" ht="15" customHeight="1" x14ac:dyDescent="0.25">
      <c r="A49" s="9">
        <v>711100</v>
      </c>
      <c r="B49" s="177" t="s">
        <v>61</v>
      </c>
      <c r="C49" s="217"/>
      <c r="D49" s="217"/>
      <c r="E49" s="217"/>
      <c r="F49" s="253"/>
      <c r="G49" s="10">
        <f>N49</f>
        <v>0</v>
      </c>
      <c r="H49" s="10">
        <v>0</v>
      </c>
      <c r="I49" s="7">
        <f t="shared" si="3"/>
        <v>0</v>
      </c>
      <c r="J49" s="10">
        <v>0</v>
      </c>
      <c r="K49" s="10">
        <v>0</v>
      </c>
      <c r="L49" s="10">
        <v>0</v>
      </c>
      <c r="M49" s="10">
        <v>0</v>
      </c>
      <c r="N49" s="10">
        <f>SUM(J49:M49)</f>
        <v>0</v>
      </c>
      <c r="O49" s="8" t="e">
        <f t="shared" si="2"/>
        <v>#DIV/0!</v>
      </c>
    </row>
    <row r="50" spans="1:15" x14ac:dyDescent="0.25">
      <c r="A50" s="9">
        <v>711200</v>
      </c>
      <c r="B50" s="177" t="s">
        <v>62</v>
      </c>
      <c r="C50" s="130"/>
      <c r="D50" s="130"/>
      <c r="E50" s="130"/>
      <c r="F50" s="131"/>
      <c r="G50" s="10">
        <v>8000</v>
      </c>
      <c r="H50" s="10">
        <v>9566</v>
      </c>
      <c r="I50" s="7">
        <f t="shared" si="3"/>
        <v>2000</v>
      </c>
      <c r="J50" s="10">
        <v>10000</v>
      </c>
      <c r="K50" s="10">
        <v>0</v>
      </c>
      <c r="L50" s="10">
        <v>0</v>
      </c>
      <c r="M50" s="10">
        <v>0</v>
      </c>
      <c r="N50" s="10">
        <f t="shared" ref="N50:N116" si="4">SUM(J50:M50)</f>
        <v>10000</v>
      </c>
      <c r="O50" s="8">
        <f t="shared" si="2"/>
        <v>125</v>
      </c>
    </row>
    <row r="51" spans="1:15" x14ac:dyDescent="0.25">
      <c r="A51" s="6">
        <v>713000</v>
      </c>
      <c r="B51" s="180" t="s">
        <v>11</v>
      </c>
      <c r="C51" s="130"/>
      <c r="D51" s="130"/>
      <c r="E51" s="130"/>
      <c r="F51" s="131"/>
      <c r="G51" s="7">
        <f>N51</f>
        <v>0</v>
      </c>
      <c r="H51" s="7">
        <v>4</v>
      </c>
      <c r="I51" s="7">
        <f t="shared" si="3"/>
        <v>0</v>
      </c>
      <c r="J51" s="7"/>
      <c r="K51" s="7">
        <v>0</v>
      </c>
      <c r="L51" s="7">
        <v>0</v>
      </c>
      <c r="M51" s="7">
        <v>0</v>
      </c>
      <c r="N51" s="10">
        <f t="shared" si="4"/>
        <v>0</v>
      </c>
      <c r="O51" s="8"/>
    </row>
    <row r="52" spans="1:15" x14ac:dyDescent="0.25">
      <c r="A52" s="6">
        <v>714000</v>
      </c>
      <c r="B52" s="200" t="s">
        <v>13</v>
      </c>
      <c r="C52" s="130"/>
      <c r="D52" s="130"/>
      <c r="E52" s="130"/>
      <c r="F52" s="131"/>
      <c r="G52" s="7">
        <f>SUM(G53:G58)</f>
        <v>7500</v>
      </c>
      <c r="H52" s="7">
        <f>SUM(H53:H58)</f>
        <v>5591</v>
      </c>
      <c r="I52" s="7">
        <f t="shared" si="3"/>
        <v>1200</v>
      </c>
      <c r="J52" s="7">
        <f>SUM(J53:J58)</f>
        <v>8700</v>
      </c>
      <c r="K52" s="7">
        <f>SUM(K53:K58)</f>
        <v>0</v>
      </c>
      <c r="L52" s="7">
        <f>SUM(L53:L58)</f>
        <v>0</v>
      </c>
      <c r="M52" s="7">
        <f>SUM(M53:M58)</f>
        <v>0</v>
      </c>
      <c r="N52" s="10">
        <f t="shared" si="4"/>
        <v>8700</v>
      </c>
      <c r="O52" s="8">
        <f t="shared" si="2"/>
        <v>115.99999999999999</v>
      </c>
    </row>
    <row r="53" spans="1:15" x14ac:dyDescent="0.25">
      <c r="A53" s="9">
        <v>714111</v>
      </c>
      <c r="B53" s="177" t="s">
        <v>63</v>
      </c>
      <c r="C53" s="130"/>
      <c r="D53" s="130"/>
      <c r="E53" s="130"/>
      <c r="F53" s="131"/>
      <c r="G53" s="10">
        <f>N53</f>
        <v>2000</v>
      </c>
      <c r="H53" s="10">
        <v>1369</v>
      </c>
      <c r="I53" s="7">
        <f t="shared" si="3"/>
        <v>0</v>
      </c>
      <c r="J53" s="10">
        <v>2000</v>
      </c>
      <c r="K53" s="10">
        <v>0</v>
      </c>
      <c r="L53" s="10">
        <v>0</v>
      </c>
      <c r="M53" s="10">
        <v>0</v>
      </c>
      <c r="N53" s="10">
        <f t="shared" si="4"/>
        <v>2000</v>
      </c>
      <c r="O53" s="8">
        <f t="shared" si="2"/>
        <v>100</v>
      </c>
    </row>
    <row r="54" spans="1:15" x14ac:dyDescent="0.25">
      <c r="A54" s="9">
        <v>714112</v>
      </c>
      <c r="B54" s="177" t="s">
        <v>64</v>
      </c>
      <c r="C54" s="130"/>
      <c r="D54" s="130"/>
      <c r="E54" s="130"/>
      <c r="F54" s="131"/>
      <c r="G54" s="10">
        <f>N54</f>
        <v>500</v>
      </c>
      <c r="H54" s="10">
        <v>0</v>
      </c>
      <c r="I54" s="7">
        <f t="shared" si="3"/>
        <v>0</v>
      </c>
      <c r="J54" s="10">
        <v>500</v>
      </c>
      <c r="K54" s="10">
        <v>0</v>
      </c>
      <c r="L54" s="10">
        <v>0</v>
      </c>
      <c r="M54" s="10">
        <v>0</v>
      </c>
      <c r="N54" s="10">
        <f t="shared" si="4"/>
        <v>500</v>
      </c>
      <c r="O54" s="8">
        <f t="shared" si="2"/>
        <v>100</v>
      </c>
    </row>
    <row r="55" spans="1:15" x14ac:dyDescent="0.25">
      <c r="A55" s="9">
        <v>714113</v>
      </c>
      <c r="B55" s="177" t="s">
        <v>65</v>
      </c>
      <c r="C55" s="130"/>
      <c r="D55" s="130"/>
      <c r="E55" s="130"/>
      <c r="F55" s="131"/>
      <c r="G55" s="10">
        <f>N55</f>
        <v>500</v>
      </c>
      <c r="H55" s="10">
        <v>165</v>
      </c>
      <c r="I55" s="7">
        <f t="shared" si="3"/>
        <v>0</v>
      </c>
      <c r="J55" s="10">
        <v>500</v>
      </c>
      <c r="K55" s="10">
        <v>0</v>
      </c>
      <c r="L55" s="10">
        <v>0</v>
      </c>
      <c r="M55" s="10">
        <v>0</v>
      </c>
      <c r="N55" s="10">
        <f t="shared" si="4"/>
        <v>500</v>
      </c>
      <c r="O55" s="8">
        <f t="shared" si="2"/>
        <v>100</v>
      </c>
    </row>
    <row r="56" spans="1:15" x14ac:dyDescent="0.25">
      <c r="A56" s="9">
        <v>714121</v>
      </c>
      <c r="B56" s="177" t="s">
        <v>66</v>
      </c>
      <c r="C56" s="130"/>
      <c r="D56" s="130"/>
      <c r="E56" s="130"/>
      <c r="F56" s="131"/>
      <c r="G56" s="10">
        <f>N56</f>
        <v>700</v>
      </c>
      <c r="H56" s="10">
        <v>138</v>
      </c>
      <c r="I56" s="7">
        <f t="shared" si="3"/>
        <v>0</v>
      </c>
      <c r="J56" s="10">
        <v>700</v>
      </c>
      <c r="K56" s="10">
        <v>0</v>
      </c>
      <c r="L56" s="10">
        <v>0</v>
      </c>
      <c r="M56" s="10">
        <v>0</v>
      </c>
      <c r="N56" s="10">
        <f t="shared" si="4"/>
        <v>700</v>
      </c>
      <c r="O56" s="8">
        <f t="shared" si="2"/>
        <v>100</v>
      </c>
    </row>
    <row r="57" spans="1:15" x14ac:dyDescent="0.25">
      <c r="A57" s="9">
        <v>714131</v>
      </c>
      <c r="B57" s="177" t="s">
        <v>67</v>
      </c>
      <c r="C57" s="130"/>
      <c r="D57" s="130"/>
      <c r="E57" s="130"/>
      <c r="F57" s="131"/>
      <c r="G57" s="10">
        <v>3300</v>
      </c>
      <c r="H57" s="10">
        <v>3835</v>
      </c>
      <c r="I57" s="7">
        <f t="shared" si="3"/>
        <v>1200</v>
      </c>
      <c r="J57" s="10">
        <v>4500</v>
      </c>
      <c r="K57" s="10">
        <v>0</v>
      </c>
      <c r="L57" s="10">
        <v>0</v>
      </c>
      <c r="M57" s="10">
        <v>0</v>
      </c>
      <c r="N57" s="10">
        <f t="shared" si="4"/>
        <v>4500</v>
      </c>
      <c r="O57" s="8">
        <f t="shared" si="2"/>
        <v>136.36363636363635</v>
      </c>
    </row>
    <row r="58" spans="1:15" x14ac:dyDescent="0.25">
      <c r="A58" s="9">
        <v>714132</v>
      </c>
      <c r="B58" s="177" t="s">
        <v>68</v>
      </c>
      <c r="C58" s="130"/>
      <c r="D58" s="130"/>
      <c r="E58" s="130"/>
      <c r="F58" s="131"/>
      <c r="G58" s="10">
        <f>N58</f>
        <v>500</v>
      </c>
      <c r="H58" s="10">
        <v>84</v>
      </c>
      <c r="I58" s="7">
        <f t="shared" si="3"/>
        <v>0</v>
      </c>
      <c r="J58" s="10">
        <v>500</v>
      </c>
      <c r="K58" s="10">
        <v>0</v>
      </c>
      <c r="L58" s="10">
        <v>0</v>
      </c>
      <c r="M58" s="10">
        <v>0</v>
      </c>
      <c r="N58" s="10">
        <f t="shared" si="4"/>
        <v>500</v>
      </c>
      <c r="O58" s="8">
        <f t="shared" si="2"/>
        <v>100</v>
      </c>
    </row>
    <row r="59" spans="1:15" x14ac:dyDescent="0.25">
      <c r="A59" s="6">
        <v>715000</v>
      </c>
      <c r="B59" s="180" t="s">
        <v>69</v>
      </c>
      <c r="C59" s="130"/>
      <c r="D59" s="130"/>
      <c r="E59" s="130"/>
      <c r="F59" s="131"/>
      <c r="G59" s="7">
        <f>N59</f>
        <v>0</v>
      </c>
      <c r="H59" s="7">
        <v>0</v>
      </c>
      <c r="I59" s="7">
        <f t="shared" si="3"/>
        <v>0</v>
      </c>
      <c r="J59" s="7"/>
      <c r="K59" s="7">
        <v>0</v>
      </c>
      <c r="L59" s="7">
        <v>0</v>
      </c>
      <c r="M59" s="7">
        <v>0</v>
      </c>
      <c r="N59" s="10">
        <f t="shared" si="4"/>
        <v>0</v>
      </c>
      <c r="O59" s="8"/>
    </row>
    <row r="60" spans="1:15" x14ac:dyDescent="0.25">
      <c r="A60" s="6">
        <v>716000</v>
      </c>
      <c r="B60" s="200" t="s">
        <v>15</v>
      </c>
      <c r="C60" s="130"/>
      <c r="D60" s="130"/>
      <c r="E60" s="130"/>
      <c r="F60" s="131"/>
      <c r="G60" s="7">
        <v>120000</v>
      </c>
      <c r="H60" s="7">
        <v>87687</v>
      </c>
      <c r="I60" s="7">
        <f t="shared" si="3"/>
        <v>15000</v>
      </c>
      <c r="J60" s="7">
        <v>135000</v>
      </c>
      <c r="K60" s="7">
        <v>0</v>
      </c>
      <c r="L60" s="7">
        <v>0</v>
      </c>
      <c r="M60" s="7">
        <v>0</v>
      </c>
      <c r="N60" s="10">
        <f t="shared" si="4"/>
        <v>135000</v>
      </c>
      <c r="O60" s="8">
        <f t="shared" si="2"/>
        <v>112.5</v>
      </c>
    </row>
    <row r="61" spans="1:15" x14ac:dyDescent="0.25">
      <c r="A61" s="6">
        <v>717000</v>
      </c>
      <c r="B61" s="180" t="s">
        <v>17</v>
      </c>
      <c r="C61" s="130"/>
      <c r="D61" s="130"/>
      <c r="E61" s="130"/>
      <c r="F61" s="131"/>
      <c r="G61" s="7">
        <f>SUM(G62:G64)</f>
        <v>371041</v>
      </c>
      <c r="H61" s="7">
        <f>SUM(H62:H64)</f>
        <v>285609</v>
      </c>
      <c r="I61" s="7">
        <f t="shared" si="3"/>
        <v>43202</v>
      </c>
      <c r="J61" s="7">
        <f>SUM(J62:J64)</f>
        <v>414243</v>
      </c>
      <c r="K61" s="7">
        <f>SUM(K63:K64)</f>
        <v>0</v>
      </c>
      <c r="L61" s="7">
        <f>SUM(L63:L64)</f>
        <v>0</v>
      </c>
      <c r="M61" s="7">
        <f>SUM(M63:M64)</f>
        <v>0</v>
      </c>
      <c r="N61" s="10">
        <f t="shared" si="4"/>
        <v>414243</v>
      </c>
      <c r="O61" s="8">
        <f t="shared" si="2"/>
        <v>111.64345719206233</v>
      </c>
    </row>
    <row r="62" spans="1:15" x14ac:dyDescent="0.25">
      <c r="A62" s="9">
        <v>717114</v>
      </c>
      <c r="B62" s="220" t="s">
        <v>70</v>
      </c>
      <c r="C62" s="130"/>
      <c r="D62" s="130"/>
      <c r="E62" s="130"/>
      <c r="F62" s="131"/>
      <c r="G62" s="10">
        <v>5000</v>
      </c>
      <c r="H62" s="10">
        <v>3623</v>
      </c>
      <c r="I62" s="7">
        <f t="shared" si="3"/>
        <v>200</v>
      </c>
      <c r="J62" s="10">
        <v>5200</v>
      </c>
      <c r="K62" s="10">
        <v>0</v>
      </c>
      <c r="L62" s="10">
        <v>0</v>
      </c>
      <c r="M62" s="10">
        <v>0</v>
      </c>
      <c r="N62" s="10">
        <f t="shared" si="4"/>
        <v>5200</v>
      </c>
      <c r="O62" s="8">
        <f t="shared" si="2"/>
        <v>104</v>
      </c>
    </row>
    <row r="63" spans="1:15" x14ac:dyDescent="0.25">
      <c r="A63" s="9">
        <v>717131</v>
      </c>
      <c r="B63" s="177" t="s">
        <v>71</v>
      </c>
      <c r="C63" s="130"/>
      <c r="D63" s="130"/>
      <c r="E63" s="130"/>
      <c r="F63" s="131"/>
      <c r="G63" s="10">
        <v>14500</v>
      </c>
      <c r="H63" s="10">
        <v>11568</v>
      </c>
      <c r="I63" s="7">
        <f t="shared" si="3"/>
        <v>1200</v>
      </c>
      <c r="J63" s="10">
        <v>15700</v>
      </c>
      <c r="K63" s="10">
        <v>0</v>
      </c>
      <c r="L63" s="10">
        <v>0</v>
      </c>
      <c r="M63" s="10">
        <v>0</v>
      </c>
      <c r="N63" s="10">
        <f t="shared" si="4"/>
        <v>15700</v>
      </c>
      <c r="O63" s="8">
        <f t="shared" si="2"/>
        <v>108.27586206896551</v>
      </c>
    </row>
    <row r="64" spans="1:15" ht="24.75" customHeight="1" x14ac:dyDescent="0.25">
      <c r="A64" s="9">
        <v>717141</v>
      </c>
      <c r="B64" s="177" t="s">
        <v>72</v>
      </c>
      <c r="C64" s="130"/>
      <c r="D64" s="130"/>
      <c r="E64" s="130"/>
      <c r="F64" s="131"/>
      <c r="G64" s="10">
        <v>351541</v>
      </c>
      <c r="H64" s="10">
        <v>270418</v>
      </c>
      <c r="I64" s="7">
        <f t="shared" si="3"/>
        <v>41802</v>
      </c>
      <c r="J64" s="10">
        <v>393343</v>
      </c>
      <c r="K64" s="10">
        <v>0</v>
      </c>
      <c r="L64" s="10">
        <v>0</v>
      </c>
      <c r="M64" s="10">
        <v>0</v>
      </c>
      <c r="N64" s="10">
        <f t="shared" si="4"/>
        <v>393343</v>
      </c>
      <c r="O64" s="8">
        <f t="shared" si="2"/>
        <v>111.89107387189546</v>
      </c>
    </row>
    <row r="65" spans="1:15" x14ac:dyDescent="0.25">
      <c r="A65" s="6">
        <v>719000</v>
      </c>
      <c r="B65" s="200" t="s">
        <v>73</v>
      </c>
      <c r="C65" s="130"/>
      <c r="D65" s="130"/>
      <c r="E65" s="130"/>
      <c r="F65" s="131"/>
      <c r="G65" s="7">
        <f>N65</f>
        <v>0</v>
      </c>
      <c r="H65" s="7"/>
      <c r="I65" s="7">
        <f t="shared" si="3"/>
        <v>0</v>
      </c>
      <c r="J65" s="7">
        <v>0</v>
      </c>
      <c r="K65" s="7">
        <v>0</v>
      </c>
      <c r="L65" s="7">
        <v>0</v>
      </c>
      <c r="M65" s="7">
        <v>0</v>
      </c>
      <c r="N65" s="10">
        <f t="shared" si="4"/>
        <v>0</v>
      </c>
      <c r="O65" s="8"/>
    </row>
    <row r="66" spans="1:15" x14ac:dyDescent="0.25">
      <c r="A66" s="6">
        <v>720000</v>
      </c>
      <c r="B66" s="200" t="s">
        <v>74</v>
      </c>
      <c r="C66" s="130"/>
      <c r="D66" s="130"/>
      <c r="E66" s="130"/>
      <c r="F66" s="131"/>
      <c r="G66" s="7">
        <f>G73+G75+G77+G85+G95+G67</f>
        <v>184250</v>
      </c>
      <c r="H66" s="7">
        <f>H73+H75+H77+H85+H95+H67</f>
        <v>130057</v>
      </c>
      <c r="I66" s="7">
        <f t="shared" si="3"/>
        <v>-13000</v>
      </c>
      <c r="J66" s="7">
        <f>J73+J75+J77+J85+J95+J67</f>
        <v>87000</v>
      </c>
      <c r="K66" s="7">
        <f>K73+K75+K77+K85+K95+K67</f>
        <v>32300</v>
      </c>
      <c r="L66" s="7">
        <f>L73+L75+L77+L85+L95+L67</f>
        <v>51950</v>
      </c>
      <c r="M66" s="7">
        <f>M73+M75+M77+M85+M95+M67</f>
        <v>0</v>
      </c>
      <c r="N66" s="10">
        <f t="shared" si="4"/>
        <v>171250</v>
      </c>
      <c r="O66" s="8">
        <f t="shared" si="2"/>
        <v>92.944369063772044</v>
      </c>
    </row>
    <row r="67" spans="1:15" ht="26.25" customHeight="1" x14ac:dyDescent="0.25">
      <c r="A67" s="6">
        <v>721000</v>
      </c>
      <c r="B67" s="180" t="s">
        <v>75</v>
      </c>
      <c r="C67" s="130"/>
      <c r="D67" s="130"/>
      <c r="E67" s="130"/>
      <c r="F67" s="131"/>
      <c r="G67" s="7">
        <f>SUM(G68:G72)</f>
        <v>33300</v>
      </c>
      <c r="H67" s="7">
        <f>SUM(H68:H72)</f>
        <v>24739</v>
      </c>
      <c r="I67" s="7">
        <f t="shared" si="3"/>
        <v>5000</v>
      </c>
      <c r="J67" s="7">
        <f>SUM(J69:J72)</f>
        <v>0</v>
      </c>
      <c r="K67" s="7">
        <f>SUM(K68:K72)</f>
        <v>32300</v>
      </c>
      <c r="L67" s="7">
        <f>SUM(L69:L72)</f>
        <v>6000</v>
      </c>
      <c r="M67" s="7">
        <f>SUM(M69:M72)</f>
        <v>0</v>
      </c>
      <c r="N67" s="10">
        <f t="shared" si="4"/>
        <v>38300</v>
      </c>
      <c r="O67" s="8">
        <f t="shared" si="2"/>
        <v>115.01501501501501</v>
      </c>
    </row>
    <row r="68" spans="1:15" x14ac:dyDescent="0.25">
      <c r="A68" s="9">
        <v>721112</v>
      </c>
      <c r="B68" s="177" t="s">
        <v>76</v>
      </c>
      <c r="C68" s="130"/>
      <c r="D68" s="130"/>
      <c r="E68" s="130"/>
      <c r="F68" s="131"/>
      <c r="G68" s="7">
        <f>N68</f>
        <v>6500</v>
      </c>
      <c r="H68" s="7">
        <v>2341</v>
      </c>
      <c r="I68" s="7">
        <f t="shared" si="3"/>
        <v>0</v>
      </c>
      <c r="J68" s="7"/>
      <c r="K68" s="10">
        <v>6500</v>
      </c>
      <c r="L68" s="7"/>
      <c r="M68" s="7"/>
      <c r="N68" s="10">
        <f t="shared" si="4"/>
        <v>6500</v>
      </c>
      <c r="O68" s="8">
        <f t="shared" si="2"/>
        <v>100</v>
      </c>
    </row>
    <row r="69" spans="1:15" x14ac:dyDescent="0.25">
      <c r="A69" s="11">
        <v>721121</v>
      </c>
      <c r="B69" s="215" t="s">
        <v>77</v>
      </c>
      <c r="C69" s="130"/>
      <c r="D69" s="130"/>
      <c r="E69" s="130"/>
      <c r="F69" s="131"/>
      <c r="G69" s="12">
        <f>N69</f>
        <v>5500</v>
      </c>
      <c r="H69" s="12">
        <v>3710</v>
      </c>
      <c r="I69" s="7">
        <f t="shared" si="3"/>
        <v>0</v>
      </c>
      <c r="J69" s="12"/>
      <c r="K69" s="12">
        <v>5500</v>
      </c>
      <c r="L69" s="12"/>
      <c r="M69" s="12"/>
      <c r="N69" s="10">
        <f t="shared" si="4"/>
        <v>5500</v>
      </c>
      <c r="O69" s="8">
        <f t="shared" si="2"/>
        <v>100</v>
      </c>
    </row>
    <row r="70" spans="1:15" x14ac:dyDescent="0.25">
      <c r="A70" s="11">
        <v>721122</v>
      </c>
      <c r="B70" s="215" t="s">
        <v>78</v>
      </c>
      <c r="C70" s="130"/>
      <c r="D70" s="130"/>
      <c r="E70" s="130"/>
      <c r="F70" s="131"/>
      <c r="G70" s="12">
        <v>16000</v>
      </c>
      <c r="H70" s="12">
        <v>14208</v>
      </c>
      <c r="I70" s="7">
        <f t="shared" si="3"/>
        <v>4000</v>
      </c>
      <c r="J70" s="12"/>
      <c r="K70" s="12">
        <v>20000</v>
      </c>
      <c r="L70" s="12"/>
      <c r="M70" s="12"/>
      <c r="N70" s="10">
        <f t="shared" si="4"/>
        <v>20000</v>
      </c>
      <c r="O70" s="8">
        <f t="shared" si="2"/>
        <v>125</v>
      </c>
    </row>
    <row r="71" spans="1:15" x14ac:dyDescent="0.25">
      <c r="A71" s="11">
        <v>721129</v>
      </c>
      <c r="B71" s="215" t="s">
        <v>79</v>
      </c>
      <c r="C71" s="130"/>
      <c r="D71" s="130"/>
      <c r="E71" s="130"/>
      <c r="F71" s="131"/>
      <c r="G71" s="12">
        <v>5000</v>
      </c>
      <c r="H71" s="12">
        <v>4194</v>
      </c>
      <c r="I71" s="7">
        <f t="shared" si="3"/>
        <v>1000</v>
      </c>
      <c r="J71" s="12"/>
      <c r="K71" s="12"/>
      <c r="L71" s="12">
        <v>6000</v>
      </c>
      <c r="M71" s="12"/>
      <c r="N71" s="10">
        <f t="shared" si="4"/>
        <v>6000</v>
      </c>
      <c r="O71" s="8"/>
    </row>
    <row r="72" spans="1:15" ht="15" customHeight="1" x14ac:dyDescent="0.25">
      <c r="A72" s="11">
        <v>721227</v>
      </c>
      <c r="B72" s="215" t="s">
        <v>80</v>
      </c>
      <c r="C72" s="130"/>
      <c r="D72" s="130"/>
      <c r="E72" s="130"/>
      <c r="F72" s="131"/>
      <c r="G72" s="12">
        <f>N72</f>
        <v>300</v>
      </c>
      <c r="H72" s="12">
        <v>286</v>
      </c>
      <c r="I72" s="7">
        <f t="shared" si="3"/>
        <v>0</v>
      </c>
      <c r="J72" s="12"/>
      <c r="K72" s="12">
        <v>300</v>
      </c>
      <c r="L72" s="12"/>
      <c r="M72" s="12"/>
      <c r="N72" s="10">
        <f t="shared" si="4"/>
        <v>300</v>
      </c>
      <c r="O72" s="8">
        <f t="shared" si="2"/>
        <v>100</v>
      </c>
    </row>
    <row r="73" spans="1:15" x14ac:dyDescent="0.25">
      <c r="A73" s="6">
        <v>722100</v>
      </c>
      <c r="B73" s="200" t="s">
        <v>81</v>
      </c>
      <c r="C73" s="130"/>
      <c r="D73" s="130"/>
      <c r="E73" s="130"/>
      <c r="F73" s="131"/>
      <c r="G73" s="7">
        <f t="shared" ref="G73:M73" si="5">G74</f>
        <v>4000</v>
      </c>
      <c r="H73" s="7">
        <f t="shared" si="5"/>
        <v>2879</v>
      </c>
      <c r="I73" s="7">
        <f t="shared" si="3"/>
        <v>1000</v>
      </c>
      <c r="J73" s="7">
        <f t="shared" si="5"/>
        <v>5000</v>
      </c>
      <c r="K73" s="7">
        <f t="shared" si="5"/>
        <v>0</v>
      </c>
      <c r="L73" s="7">
        <f t="shared" si="5"/>
        <v>0</v>
      </c>
      <c r="M73" s="7">
        <f t="shared" si="5"/>
        <v>0</v>
      </c>
      <c r="N73" s="10">
        <f t="shared" si="4"/>
        <v>5000</v>
      </c>
      <c r="O73" s="8">
        <f t="shared" si="2"/>
        <v>125</v>
      </c>
    </row>
    <row r="74" spans="1:15" x14ac:dyDescent="0.25">
      <c r="A74" s="9">
        <v>722131</v>
      </c>
      <c r="B74" s="177" t="s">
        <v>82</v>
      </c>
      <c r="C74" s="130"/>
      <c r="D74" s="130"/>
      <c r="E74" s="130"/>
      <c r="F74" s="131"/>
      <c r="G74" s="10">
        <v>4000</v>
      </c>
      <c r="H74" s="10">
        <v>2879</v>
      </c>
      <c r="I74" s="7">
        <f t="shared" si="3"/>
        <v>1000</v>
      </c>
      <c r="J74" s="13">
        <v>5000</v>
      </c>
      <c r="K74" s="10"/>
      <c r="L74" s="10"/>
      <c r="M74" s="10"/>
      <c r="N74" s="10">
        <f t="shared" si="4"/>
        <v>5000</v>
      </c>
      <c r="O74" s="8">
        <f t="shared" si="2"/>
        <v>125</v>
      </c>
    </row>
    <row r="75" spans="1:15" x14ac:dyDescent="0.25">
      <c r="A75" s="6">
        <v>722300</v>
      </c>
      <c r="B75" s="180" t="s">
        <v>83</v>
      </c>
      <c r="C75" s="130"/>
      <c r="D75" s="130"/>
      <c r="E75" s="130"/>
      <c r="F75" s="131"/>
      <c r="G75" s="7">
        <f t="shared" ref="G75:M75" si="6">G76</f>
        <v>20000</v>
      </c>
      <c r="H75" s="7">
        <f t="shared" si="6"/>
        <v>16252</v>
      </c>
      <c r="I75" s="7">
        <f t="shared" si="3"/>
        <v>0</v>
      </c>
      <c r="J75" s="7">
        <f t="shared" si="6"/>
        <v>20000</v>
      </c>
      <c r="K75" s="7">
        <f t="shared" si="6"/>
        <v>0</v>
      </c>
      <c r="L75" s="7">
        <f t="shared" si="6"/>
        <v>0</v>
      </c>
      <c r="M75" s="7">
        <f t="shared" si="6"/>
        <v>0</v>
      </c>
      <c r="N75" s="10">
        <f t="shared" si="4"/>
        <v>20000</v>
      </c>
      <c r="O75" s="8">
        <f t="shared" si="2"/>
        <v>100</v>
      </c>
    </row>
    <row r="76" spans="1:15" x14ac:dyDescent="0.25">
      <c r="A76" s="9">
        <v>722321</v>
      </c>
      <c r="B76" s="177" t="s">
        <v>429</v>
      </c>
      <c r="C76" s="130"/>
      <c r="D76" s="130"/>
      <c r="E76" s="130"/>
      <c r="F76" s="131"/>
      <c r="G76" s="10">
        <f>N76</f>
        <v>20000</v>
      </c>
      <c r="H76" s="10">
        <v>16252</v>
      </c>
      <c r="I76" s="7">
        <f t="shared" si="3"/>
        <v>0</v>
      </c>
      <c r="J76" s="14">
        <v>20000</v>
      </c>
      <c r="K76" s="10"/>
      <c r="L76" s="10"/>
      <c r="M76" s="10"/>
      <c r="N76" s="10">
        <f t="shared" si="4"/>
        <v>20000</v>
      </c>
      <c r="O76" s="8">
        <f t="shared" si="2"/>
        <v>100</v>
      </c>
    </row>
    <row r="77" spans="1:15" x14ac:dyDescent="0.25">
      <c r="A77" s="6">
        <v>722400</v>
      </c>
      <c r="B77" s="180" t="s">
        <v>84</v>
      </c>
      <c r="C77" s="130"/>
      <c r="D77" s="130"/>
      <c r="E77" s="130"/>
      <c r="F77" s="131"/>
      <c r="G77" s="7">
        <f>SUM(G78:G84)</f>
        <v>30000</v>
      </c>
      <c r="H77" s="7">
        <f>SUM(H78:H84)</f>
        <v>22601</v>
      </c>
      <c r="I77" s="7">
        <f t="shared" si="3"/>
        <v>8500</v>
      </c>
      <c r="J77" s="7">
        <f>SUM(J79:J84)</f>
        <v>33000</v>
      </c>
      <c r="K77" s="7">
        <f>SUM(K79:K82)</f>
        <v>0</v>
      </c>
      <c r="L77" s="7">
        <f>SUM(L79:L82)</f>
        <v>5500</v>
      </c>
      <c r="M77" s="7">
        <f>SUM(M79:M82)</f>
        <v>0</v>
      </c>
      <c r="N77" s="10">
        <f>SUM(J77:M77)</f>
        <v>38500</v>
      </c>
      <c r="O77" s="8">
        <f t="shared" si="2"/>
        <v>128.33333333333334</v>
      </c>
    </row>
    <row r="78" spans="1:15" x14ac:dyDescent="0.25">
      <c r="A78" s="115">
        <v>722423</v>
      </c>
      <c r="B78" s="177" t="s">
        <v>419</v>
      </c>
      <c r="C78" s="139"/>
      <c r="D78" s="139"/>
      <c r="E78" s="139"/>
      <c r="F78" s="140"/>
      <c r="G78" s="10">
        <f t="shared" ref="G78:G107" si="7">N78</f>
        <v>0</v>
      </c>
      <c r="H78" s="10">
        <v>94</v>
      </c>
      <c r="I78" s="10"/>
      <c r="J78" s="10"/>
      <c r="K78" s="10"/>
      <c r="L78" s="10"/>
      <c r="M78" s="10"/>
      <c r="N78" s="10"/>
      <c r="O78" s="117"/>
    </row>
    <row r="79" spans="1:15" x14ac:dyDescent="0.25">
      <c r="A79" s="9">
        <v>722431</v>
      </c>
      <c r="B79" s="177" t="s">
        <v>85</v>
      </c>
      <c r="C79" s="130"/>
      <c r="D79" s="130"/>
      <c r="E79" s="130"/>
      <c r="F79" s="131"/>
      <c r="G79" s="10">
        <f t="shared" si="7"/>
        <v>0</v>
      </c>
      <c r="H79" s="10">
        <v>0</v>
      </c>
      <c r="I79" s="7">
        <f t="shared" si="3"/>
        <v>0</v>
      </c>
      <c r="J79" s="10"/>
      <c r="K79" s="10"/>
      <c r="L79" s="10"/>
      <c r="M79" s="10"/>
      <c r="N79" s="10">
        <f t="shared" si="4"/>
        <v>0</v>
      </c>
      <c r="O79" s="8" t="e">
        <f t="shared" si="2"/>
        <v>#DIV/0!</v>
      </c>
    </row>
    <row r="80" spans="1:15" x14ac:dyDescent="0.25">
      <c r="A80" s="9">
        <v>722435</v>
      </c>
      <c r="B80" s="245" t="s">
        <v>86</v>
      </c>
      <c r="C80" s="130"/>
      <c r="D80" s="130"/>
      <c r="E80" s="130"/>
      <c r="F80" s="131"/>
      <c r="G80" s="10">
        <f t="shared" si="7"/>
        <v>0</v>
      </c>
      <c r="H80" s="10"/>
      <c r="I80" s="7">
        <f t="shared" si="3"/>
        <v>0</v>
      </c>
      <c r="J80" s="10"/>
      <c r="K80" s="10"/>
      <c r="L80" s="10"/>
      <c r="M80" s="10"/>
      <c r="N80" s="10">
        <f t="shared" si="4"/>
        <v>0</v>
      </c>
      <c r="O80" s="8" t="e">
        <f t="shared" si="2"/>
        <v>#DIV/0!</v>
      </c>
    </row>
    <row r="81" spans="1:15" x14ac:dyDescent="0.25">
      <c r="A81" s="9">
        <v>722436</v>
      </c>
      <c r="B81" s="245" t="s">
        <v>87</v>
      </c>
      <c r="C81" s="130"/>
      <c r="D81" s="130"/>
      <c r="E81" s="130"/>
      <c r="F81" s="131"/>
      <c r="G81" s="10"/>
      <c r="H81" s="10"/>
      <c r="I81" s="7">
        <f t="shared" si="3"/>
        <v>5500</v>
      </c>
      <c r="J81" s="14"/>
      <c r="K81" s="10"/>
      <c r="L81" s="10">
        <v>5500</v>
      </c>
      <c r="M81" s="10"/>
      <c r="N81" s="10">
        <f t="shared" si="4"/>
        <v>5500</v>
      </c>
      <c r="O81" s="8"/>
    </row>
    <row r="82" spans="1:15" x14ac:dyDescent="0.25">
      <c r="A82" s="9">
        <v>722454</v>
      </c>
      <c r="B82" s="177" t="s">
        <v>88</v>
      </c>
      <c r="C82" s="130"/>
      <c r="D82" s="130"/>
      <c r="E82" s="130"/>
      <c r="F82" s="131"/>
      <c r="G82" s="10">
        <v>20000</v>
      </c>
      <c r="H82" s="10">
        <v>16097</v>
      </c>
      <c r="I82" s="7">
        <f t="shared" si="3"/>
        <v>3000</v>
      </c>
      <c r="J82" s="10">
        <v>23000</v>
      </c>
      <c r="K82" s="10"/>
      <c r="L82" s="10"/>
      <c r="M82" s="10"/>
      <c r="N82" s="10">
        <f t="shared" si="4"/>
        <v>23000</v>
      </c>
      <c r="O82" s="8">
        <f t="shared" si="2"/>
        <v>114.99999999999999</v>
      </c>
    </row>
    <row r="83" spans="1:15" x14ac:dyDescent="0.25">
      <c r="A83" s="9">
        <v>722457</v>
      </c>
      <c r="B83" s="177" t="s">
        <v>89</v>
      </c>
      <c r="C83" s="130"/>
      <c r="D83" s="130"/>
      <c r="E83" s="130"/>
      <c r="F83" s="131"/>
      <c r="G83" s="10">
        <f t="shared" si="7"/>
        <v>0</v>
      </c>
      <c r="H83" s="10"/>
      <c r="I83" s="7">
        <f t="shared" si="3"/>
        <v>0</v>
      </c>
      <c r="J83" s="10"/>
      <c r="K83" s="10"/>
      <c r="L83" s="10"/>
      <c r="M83" s="10"/>
      <c r="N83" s="10">
        <f t="shared" si="4"/>
        <v>0</v>
      </c>
      <c r="O83" s="8"/>
    </row>
    <row r="84" spans="1:15" x14ac:dyDescent="0.25">
      <c r="A84" s="9">
        <v>722461</v>
      </c>
      <c r="B84" s="177" t="s">
        <v>90</v>
      </c>
      <c r="C84" s="130"/>
      <c r="D84" s="130"/>
      <c r="E84" s="130"/>
      <c r="F84" s="131"/>
      <c r="G84" s="10">
        <f t="shared" si="7"/>
        <v>10000</v>
      </c>
      <c r="H84" s="10">
        <v>6410</v>
      </c>
      <c r="I84" s="7">
        <f t="shared" si="3"/>
        <v>0</v>
      </c>
      <c r="J84" s="13">
        <v>10000</v>
      </c>
      <c r="K84" s="10"/>
      <c r="L84" s="10"/>
      <c r="M84" s="10"/>
      <c r="N84" s="10">
        <f t="shared" si="4"/>
        <v>10000</v>
      </c>
      <c r="O84" s="8">
        <f t="shared" si="2"/>
        <v>100</v>
      </c>
    </row>
    <row r="85" spans="1:15" x14ac:dyDescent="0.25">
      <c r="A85" s="6">
        <v>722500</v>
      </c>
      <c r="B85" s="180" t="s">
        <v>91</v>
      </c>
      <c r="C85" s="130"/>
      <c r="D85" s="130"/>
      <c r="E85" s="130"/>
      <c r="F85" s="131"/>
      <c r="G85" s="7">
        <f>G86+G88+G89+G90+G91+G92+G93+G94+G87</f>
        <v>42450</v>
      </c>
      <c r="H85" s="7">
        <f>H86+H88+H89+H90+H91+H92+H93+H94+H87</f>
        <v>17643</v>
      </c>
      <c r="I85" s="7">
        <f t="shared" si="3"/>
        <v>-10000</v>
      </c>
      <c r="J85" s="7">
        <f>J86+J88+J89+J90+J91+J92+J93+J94+J87</f>
        <v>27000</v>
      </c>
      <c r="K85" s="7">
        <f>K86+K88+K89+K90+K91+K92+K93+K94</f>
        <v>0</v>
      </c>
      <c r="L85" s="7">
        <f>L86+L88+L89+L90+L91+L92+L93+L94</f>
        <v>5450</v>
      </c>
      <c r="M85" s="7">
        <f>M86+M88+M89+M90+M91+M92+M93+M94</f>
        <v>0</v>
      </c>
      <c r="N85" s="10">
        <f t="shared" si="4"/>
        <v>32450</v>
      </c>
      <c r="O85" s="8">
        <f t="shared" si="2"/>
        <v>76.442873969375739</v>
      </c>
    </row>
    <row r="86" spans="1:15" x14ac:dyDescent="0.25">
      <c r="A86" s="9">
        <v>722515</v>
      </c>
      <c r="B86" s="177" t="s">
        <v>92</v>
      </c>
      <c r="C86" s="130"/>
      <c r="D86" s="130"/>
      <c r="E86" s="130"/>
      <c r="F86" s="131"/>
      <c r="G86" s="10">
        <f t="shared" si="7"/>
        <v>2500</v>
      </c>
      <c r="H86" s="10">
        <v>997</v>
      </c>
      <c r="I86" s="7">
        <f t="shared" si="3"/>
        <v>0</v>
      </c>
      <c r="J86" s="10">
        <v>2500</v>
      </c>
      <c r="K86" s="10">
        <v>0</v>
      </c>
      <c r="L86" s="10">
        <v>0</v>
      </c>
      <c r="M86" s="10">
        <v>0</v>
      </c>
      <c r="N86" s="10">
        <f t="shared" si="4"/>
        <v>2500</v>
      </c>
      <c r="O86" s="8">
        <f t="shared" si="2"/>
        <v>100</v>
      </c>
    </row>
    <row r="87" spans="1:15" x14ac:dyDescent="0.25">
      <c r="A87" s="15">
        <v>722516</v>
      </c>
      <c r="B87" s="177" t="s">
        <v>93</v>
      </c>
      <c r="C87" s="130"/>
      <c r="D87" s="130"/>
      <c r="E87" s="130"/>
      <c r="F87" s="131"/>
      <c r="G87" s="16">
        <f t="shared" si="7"/>
        <v>15000</v>
      </c>
      <c r="H87" s="16">
        <v>9402</v>
      </c>
      <c r="I87" s="7">
        <f t="shared" si="3"/>
        <v>0</v>
      </c>
      <c r="J87" s="18">
        <v>15000</v>
      </c>
      <c r="K87" s="17"/>
      <c r="L87" s="18"/>
      <c r="M87" s="16"/>
      <c r="N87" s="10">
        <f t="shared" si="4"/>
        <v>15000</v>
      </c>
      <c r="O87" s="8">
        <f t="shared" si="2"/>
        <v>100</v>
      </c>
    </row>
    <row r="88" spans="1:15" x14ac:dyDescent="0.25">
      <c r="A88" s="9">
        <v>722531</v>
      </c>
      <c r="B88" s="177" t="s">
        <v>94</v>
      </c>
      <c r="C88" s="130"/>
      <c r="D88" s="130"/>
      <c r="E88" s="130"/>
      <c r="F88" s="131"/>
      <c r="G88" s="10">
        <f t="shared" si="7"/>
        <v>2500</v>
      </c>
      <c r="H88" s="10">
        <v>1905</v>
      </c>
      <c r="I88" s="7">
        <f t="shared" si="3"/>
        <v>0</v>
      </c>
      <c r="J88" s="10">
        <v>2500</v>
      </c>
      <c r="K88" s="10"/>
      <c r="L88" s="10"/>
      <c r="M88" s="10"/>
      <c r="N88" s="10">
        <f t="shared" si="4"/>
        <v>2500</v>
      </c>
      <c r="O88" s="8">
        <f t="shared" si="2"/>
        <v>100</v>
      </c>
    </row>
    <row r="89" spans="1:15" x14ac:dyDescent="0.25">
      <c r="A89" s="9">
        <v>722532</v>
      </c>
      <c r="B89" s="177" t="s">
        <v>95</v>
      </c>
      <c r="C89" s="130"/>
      <c r="D89" s="130"/>
      <c r="E89" s="130"/>
      <c r="F89" s="131"/>
      <c r="G89" s="10">
        <f t="shared" si="7"/>
        <v>7000</v>
      </c>
      <c r="H89" s="10">
        <v>5339</v>
      </c>
      <c r="I89" s="7">
        <f t="shared" si="3"/>
        <v>0</v>
      </c>
      <c r="J89" s="10">
        <v>7000</v>
      </c>
      <c r="K89" s="10"/>
      <c r="L89" s="10"/>
      <c r="M89" s="10"/>
      <c r="N89" s="10">
        <f t="shared" si="4"/>
        <v>7000</v>
      </c>
      <c r="O89" s="8">
        <f t="shared" si="2"/>
        <v>100</v>
      </c>
    </row>
    <row r="90" spans="1:15" x14ac:dyDescent="0.25">
      <c r="A90" s="9">
        <v>722541</v>
      </c>
      <c r="B90" s="177" t="s">
        <v>96</v>
      </c>
      <c r="C90" s="130"/>
      <c r="D90" s="130"/>
      <c r="E90" s="130"/>
      <c r="F90" s="131"/>
      <c r="G90" s="10">
        <f t="shared" si="7"/>
        <v>0</v>
      </c>
      <c r="H90" s="10"/>
      <c r="I90" s="7">
        <f t="shared" si="3"/>
        <v>0</v>
      </c>
      <c r="J90" s="10"/>
      <c r="K90" s="10"/>
      <c r="L90" s="10"/>
      <c r="M90" s="10"/>
      <c r="N90" s="10">
        <f t="shared" si="4"/>
        <v>0</v>
      </c>
      <c r="O90" s="8"/>
    </row>
    <row r="91" spans="1:15" x14ac:dyDescent="0.25">
      <c r="A91" s="9">
        <v>722581</v>
      </c>
      <c r="B91" s="177" t="s">
        <v>97</v>
      </c>
      <c r="C91" s="130"/>
      <c r="D91" s="130"/>
      <c r="E91" s="130"/>
      <c r="F91" s="131"/>
      <c r="G91" s="10">
        <v>14950</v>
      </c>
      <c r="H91" s="10"/>
      <c r="I91" s="7">
        <f t="shared" si="3"/>
        <v>-10000</v>
      </c>
      <c r="J91" s="10">
        <v>0</v>
      </c>
      <c r="K91" s="10">
        <v>0</v>
      </c>
      <c r="L91" s="13">
        <v>4950</v>
      </c>
      <c r="M91" s="13">
        <v>0</v>
      </c>
      <c r="N91" s="13">
        <f t="shared" si="4"/>
        <v>4950</v>
      </c>
      <c r="O91" s="8">
        <f t="shared" si="2"/>
        <v>33.110367892976591</v>
      </c>
    </row>
    <row r="92" spans="1:15" ht="23.25" customHeight="1" x14ac:dyDescent="0.25">
      <c r="A92" s="9">
        <v>722582</v>
      </c>
      <c r="B92" s="177" t="s">
        <v>98</v>
      </c>
      <c r="C92" s="130"/>
      <c r="D92" s="130"/>
      <c r="E92" s="130"/>
      <c r="F92" s="131"/>
      <c r="G92" s="10">
        <f t="shared" si="7"/>
        <v>400</v>
      </c>
      <c r="H92" s="10"/>
      <c r="I92" s="7">
        <f t="shared" si="3"/>
        <v>0</v>
      </c>
      <c r="J92" s="10"/>
      <c r="K92" s="10"/>
      <c r="L92" s="13">
        <v>400</v>
      </c>
      <c r="M92" s="126"/>
      <c r="N92" s="13">
        <f t="shared" si="4"/>
        <v>400</v>
      </c>
      <c r="O92" s="8">
        <f t="shared" si="2"/>
        <v>100</v>
      </c>
    </row>
    <row r="93" spans="1:15" x14ac:dyDescent="0.25">
      <c r="A93" s="9">
        <v>722583</v>
      </c>
      <c r="B93" s="177" t="s">
        <v>99</v>
      </c>
      <c r="C93" s="130"/>
      <c r="D93" s="130"/>
      <c r="E93" s="130"/>
      <c r="F93" s="131"/>
      <c r="G93" s="10">
        <f t="shared" si="7"/>
        <v>50</v>
      </c>
      <c r="H93" s="10">
        <v>0</v>
      </c>
      <c r="I93" s="7">
        <f t="shared" si="3"/>
        <v>0</v>
      </c>
      <c r="J93" s="10"/>
      <c r="K93" s="10"/>
      <c r="L93" s="13">
        <v>50</v>
      </c>
      <c r="M93" s="13"/>
      <c r="N93" s="13">
        <f t="shared" si="4"/>
        <v>50</v>
      </c>
      <c r="O93" s="8">
        <f t="shared" si="2"/>
        <v>100</v>
      </c>
    </row>
    <row r="94" spans="1:15" ht="24" customHeight="1" x14ac:dyDescent="0.25">
      <c r="A94" s="9">
        <v>722584</v>
      </c>
      <c r="B94" s="177" t="s">
        <v>100</v>
      </c>
      <c r="C94" s="130"/>
      <c r="D94" s="130"/>
      <c r="E94" s="130"/>
      <c r="F94" s="131"/>
      <c r="G94" s="10">
        <f t="shared" si="7"/>
        <v>50</v>
      </c>
      <c r="H94" s="10"/>
      <c r="I94" s="7">
        <f t="shared" si="3"/>
        <v>0</v>
      </c>
      <c r="J94" s="10"/>
      <c r="K94" s="10"/>
      <c r="L94" s="13">
        <v>50</v>
      </c>
      <c r="M94" s="13"/>
      <c r="N94" s="13">
        <f t="shared" si="4"/>
        <v>50</v>
      </c>
      <c r="O94" s="8">
        <f t="shared" si="2"/>
        <v>100</v>
      </c>
    </row>
    <row r="95" spans="1:15" x14ac:dyDescent="0.25">
      <c r="A95" s="6">
        <v>722700</v>
      </c>
      <c r="B95" s="180" t="s">
        <v>101</v>
      </c>
      <c r="C95" s="130"/>
      <c r="D95" s="130"/>
      <c r="E95" s="130"/>
      <c r="F95" s="131"/>
      <c r="G95" s="7">
        <f t="shared" ref="G95:M95" si="8">G96</f>
        <v>54500</v>
      </c>
      <c r="H95" s="7">
        <f t="shared" si="8"/>
        <v>45943</v>
      </c>
      <c r="I95" s="7">
        <f t="shared" si="3"/>
        <v>-17500</v>
      </c>
      <c r="J95" s="7">
        <f t="shared" si="8"/>
        <v>2000</v>
      </c>
      <c r="K95" s="7">
        <f t="shared" si="8"/>
        <v>0</v>
      </c>
      <c r="L95" s="7">
        <f t="shared" si="8"/>
        <v>35000</v>
      </c>
      <c r="M95" s="7">
        <f t="shared" si="8"/>
        <v>0</v>
      </c>
      <c r="N95" s="10">
        <f t="shared" si="4"/>
        <v>37000</v>
      </c>
      <c r="O95" s="8">
        <f t="shared" si="2"/>
        <v>67.889908256880744</v>
      </c>
    </row>
    <row r="96" spans="1:15" x14ac:dyDescent="0.25">
      <c r="A96" s="11">
        <v>722791</v>
      </c>
      <c r="B96" s="215" t="s">
        <v>102</v>
      </c>
      <c r="C96" s="130"/>
      <c r="D96" s="130"/>
      <c r="E96" s="130"/>
      <c r="F96" s="131"/>
      <c r="G96" s="12">
        <v>54500</v>
      </c>
      <c r="H96" s="12">
        <v>45943</v>
      </c>
      <c r="I96" s="7">
        <f t="shared" si="3"/>
        <v>-17500</v>
      </c>
      <c r="J96" s="12">
        <v>2000</v>
      </c>
      <c r="K96" s="12"/>
      <c r="L96" s="12">
        <v>35000</v>
      </c>
      <c r="M96" s="12"/>
      <c r="N96" s="10">
        <f t="shared" si="4"/>
        <v>37000</v>
      </c>
      <c r="O96" s="8">
        <f t="shared" si="2"/>
        <v>67.889908256880744</v>
      </c>
    </row>
    <row r="97" spans="1:15" x14ac:dyDescent="0.25">
      <c r="A97" s="20">
        <v>723000</v>
      </c>
      <c r="B97" s="246" t="s">
        <v>103</v>
      </c>
      <c r="C97" s="130"/>
      <c r="D97" s="130"/>
      <c r="E97" s="130"/>
      <c r="F97" s="131"/>
      <c r="G97" s="21">
        <f t="shared" si="7"/>
        <v>0</v>
      </c>
      <c r="H97" s="21"/>
      <c r="I97" s="7">
        <f t="shared" si="3"/>
        <v>0</v>
      </c>
      <c r="J97" s="21"/>
      <c r="K97" s="21"/>
      <c r="L97" s="21"/>
      <c r="M97" s="21"/>
      <c r="N97" s="10">
        <f t="shared" si="4"/>
        <v>0</v>
      </c>
      <c r="O97" s="8"/>
    </row>
    <row r="98" spans="1:15" ht="24" customHeight="1" x14ac:dyDescent="0.25">
      <c r="A98" s="9">
        <v>723133</v>
      </c>
      <c r="B98" s="177" t="s">
        <v>104</v>
      </c>
      <c r="C98" s="130"/>
      <c r="D98" s="130"/>
      <c r="E98" s="130"/>
      <c r="F98" s="131"/>
      <c r="G98" s="10">
        <f t="shared" si="7"/>
        <v>0</v>
      </c>
      <c r="H98" s="10"/>
      <c r="I98" s="7">
        <f t="shared" si="3"/>
        <v>0</v>
      </c>
      <c r="J98" s="10"/>
      <c r="K98" s="10"/>
      <c r="L98" s="10"/>
      <c r="M98" s="10"/>
      <c r="N98" s="10">
        <f t="shared" si="4"/>
        <v>0</v>
      </c>
      <c r="O98" s="8"/>
    </row>
    <row r="99" spans="1:15" x14ac:dyDescent="0.25">
      <c r="A99" s="6">
        <v>730000</v>
      </c>
      <c r="B99" s="200" t="s">
        <v>105</v>
      </c>
      <c r="C99" s="130"/>
      <c r="D99" s="130"/>
      <c r="E99" s="130"/>
      <c r="F99" s="131"/>
      <c r="G99" s="7">
        <f>SUM(G100:G105)</f>
        <v>543000</v>
      </c>
      <c r="H99" s="7">
        <f>SUM(H100:H105)</f>
        <v>143000</v>
      </c>
      <c r="I99" s="7">
        <f t="shared" si="3"/>
        <v>-83000</v>
      </c>
      <c r="J99" s="7">
        <f>SUM(J100:J105)</f>
        <v>460000</v>
      </c>
      <c r="K99" s="7">
        <f>SUM(K100:K105)</f>
        <v>0</v>
      </c>
      <c r="L99" s="7">
        <f>SUM(L100:L105)</f>
        <v>0</v>
      </c>
      <c r="M99" s="7">
        <f>SUM(M100:M105)</f>
        <v>0</v>
      </c>
      <c r="N99" s="10">
        <f t="shared" si="4"/>
        <v>460000</v>
      </c>
      <c r="O99" s="8">
        <f t="shared" si="2"/>
        <v>84.714548802946581</v>
      </c>
    </row>
    <row r="100" spans="1:15" x14ac:dyDescent="0.25">
      <c r="A100" s="11">
        <v>732112</v>
      </c>
      <c r="B100" s="215" t="s">
        <v>106</v>
      </c>
      <c r="C100" s="130"/>
      <c r="D100" s="130"/>
      <c r="E100" s="130"/>
      <c r="F100" s="131"/>
      <c r="G100" s="12">
        <f t="shared" si="7"/>
        <v>100000</v>
      </c>
      <c r="H100" s="12"/>
      <c r="I100" s="7">
        <f t="shared" si="3"/>
        <v>0</v>
      </c>
      <c r="J100" s="127">
        <v>100000</v>
      </c>
      <c r="K100" s="12"/>
      <c r="L100" s="12"/>
      <c r="M100" s="12">
        <v>0</v>
      </c>
      <c r="N100" s="10">
        <f t="shared" si="4"/>
        <v>100000</v>
      </c>
      <c r="O100" s="8">
        <f t="shared" si="2"/>
        <v>100</v>
      </c>
    </row>
    <row r="101" spans="1:15" x14ac:dyDescent="0.25">
      <c r="A101" s="11">
        <v>732114</v>
      </c>
      <c r="B101" s="215" t="s">
        <v>107</v>
      </c>
      <c r="C101" s="130"/>
      <c r="D101" s="130"/>
      <c r="E101" s="130"/>
      <c r="F101" s="131"/>
      <c r="G101" s="12">
        <v>383000</v>
      </c>
      <c r="H101" s="12">
        <v>143000</v>
      </c>
      <c r="I101" s="7">
        <f t="shared" si="3"/>
        <v>-23000</v>
      </c>
      <c r="J101" s="12">
        <v>360000</v>
      </c>
      <c r="K101" s="12"/>
      <c r="L101" s="12"/>
      <c r="M101" s="12"/>
      <c r="N101" s="10">
        <f t="shared" si="4"/>
        <v>360000</v>
      </c>
      <c r="O101" s="8">
        <f t="shared" si="2"/>
        <v>93.994778067885122</v>
      </c>
    </row>
    <row r="102" spans="1:15" x14ac:dyDescent="0.25">
      <c r="A102" s="11">
        <v>732116</v>
      </c>
      <c r="B102" s="215" t="s">
        <v>108</v>
      </c>
      <c r="C102" s="130"/>
      <c r="D102" s="130"/>
      <c r="E102" s="130"/>
      <c r="F102" s="131"/>
      <c r="G102" s="12">
        <v>60000</v>
      </c>
      <c r="H102" s="12">
        <v>0</v>
      </c>
      <c r="I102" s="7">
        <f t="shared" si="3"/>
        <v>-60000</v>
      </c>
      <c r="J102" s="12"/>
      <c r="K102" s="12"/>
      <c r="L102" s="12"/>
      <c r="M102" s="12"/>
      <c r="N102" s="10">
        <f t="shared" si="4"/>
        <v>0</v>
      </c>
      <c r="O102" s="8">
        <f t="shared" si="2"/>
        <v>0</v>
      </c>
    </row>
    <row r="103" spans="1:15" x14ac:dyDescent="0.25">
      <c r="A103" s="11">
        <v>732124</v>
      </c>
      <c r="B103" s="215" t="s">
        <v>109</v>
      </c>
      <c r="C103" s="130"/>
      <c r="D103" s="130"/>
      <c r="E103" s="130"/>
      <c r="F103" s="131"/>
      <c r="G103" s="12">
        <f t="shared" si="7"/>
        <v>0</v>
      </c>
      <c r="H103" s="12"/>
      <c r="I103" s="7">
        <f t="shared" si="3"/>
        <v>0</v>
      </c>
      <c r="J103" s="12"/>
      <c r="K103" s="12"/>
      <c r="L103" s="12"/>
      <c r="M103" s="12"/>
      <c r="N103" s="10"/>
      <c r="O103" s="8"/>
    </row>
    <row r="104" spans="1:15" x14ac:dyDescent="0.25">
      <c r="A104" s="11">
        <v>732133</v>
      </c>
      <c r="B104" s="249" t="s">
        <v>110</v>
      </c>
      <c r="C104" s="130"/>
      <c r="D104" s="130"/>
      <c r="E104" s="130"/>
      <c r="F104" s="131"/>
      <c r="G104" s="12">
        <f t="shared" si="7"/>
        <v>0</v>
      </c>
      <c r="H104" s="12">
        <v>0</v>
      </c>
      <c r="I104" s="7">
        <f t="shared" si="3"/>
        <v>0</v>
      </c>
      <c r="J104" s="12"/>
      <c r="K104" s="12"/>
      <c r="L104" s="12"/>
      <c r="M104" s="12"/>
      <c r="N104" s="10">
        <f t="shared" si="4"/>
        <v>0</v>
      </c>
      <c r="O104" s="8" t="e">
        <f t="shared" si="2"/>
        <v>#DIV/0!</v>
      </c>
    </row>
    <row r="105" spans="1:15" x14ac:dyDescent="0.25">
      <c r="A105" s="11">
        <v>733112</v>
      </c>
      <c r="B105" s="249" t="s">
        <v>111</v>
      </c>
      <c r="C105" s="130"/>
      <c r="D105" s="130"/>
      <c r="E105" s="130"/>
      <c r="F105" s="131"/>
      <c r="G105" s="12">
        <f t="shared" si="7"/>
        <v>0</v>
      </c>
      <c r="H105" s="12">
        <v>0</v>
      </c>
      <c r="I105" s="7">
        <f t="shared" si="3"/>
        <v>0</v>
      </c>
      <c r="J105" s="12"/>
      <c r="K105" s="12"/>
      <c r="L105" s="12"/>
      <c r="M105" s="12"/>
      <c r="N105" s="10">
        <f t="shared" si="4"/>
        <v>0</v>
      </c>
      <c r="O105" s="8"/>
    </row>
    <row r="106" spans="1:15" x14ac:dyDescent="0.25">
      <c r="A106" s="6">
        <v>740000</v>
      </c>
      <c r="B106" s="200" t="s">
        <v>23</v>
      </c>
      <c r="C106" s="130"/>
      <c r="D106" s="130"/>
      <c r="E106" s="130"/>
      <c r="F106" s="131"/>
      <c r="G106" s="7">
        <f>SUM(G108:G113)</f>
        <v>727135</v>
      </c>
      <c r="H106" s="7">
        <f>SUM(H108:H113)</f>
        <v>176259</v>
      </c>
      <c r="I106" s="7">
        <f t="shared" si="3"/>
        <v>193465</v>
      </c>
      <c r="J106" s="7">
        <f>SUM(J108:J109)</f>
        <v>0</v>
      </c>
      <c r="K106" s="7">
        <f>SUM(K108:K109)</f>
        <v>0</v>
      </c>
      <c r="L106" s="7">
        <f>SUM(L107:L113)</f>
        <v>920600</v>
      </c>
      <c r="M106" s="7">
        <f>SUM(M107:M111)</f>
        <v>0</v>
      </c>
      <c r="N106" s="21">
        <f t="shared" si="4"/>
        <v>920600</v>
      </c>
      <c r="O106" s="8">
        <f t="shared" si="2"/>
        <v>126.60647610141172</v>
      </c>
    </row>
    <row r="107" spans="1:15" x14ac:dyDescent="0.25">
      <c r="A107" s="9">
        <v>742111</v>
      </c>
      <c r="B107" s="215" t="s">
        <v>112</v>
      </c>
      <c r="C107" s="130"/>
      <c r="D107" s="130"/>
      <c r="E107" s="130"/>
      <c r="F107" s="131"/>
      <c r="G107" s="10">
        <f t="shared" si="7"/>
        <v>0</v>
      </c>
      <c r="H107" s="10"/>
      <c r="I107" s="7">
        <f t="shared" si="3"/>
        <v>0</v>
      </c>
      <c r="J107" s="10"/>
      <c r="K107" s="10"/>
      <c r="L107" s="10"/>
      <c r="M107" s="22"/>
      <c r="N107" s="10">
        <f t="shared" ref="N107:N115" si="9">SUM(J107:L107)</f>
        <v>0</v>
      </c>
      <c r="O107" s="8"/>
    </row>
    <row r="108" spans="1:15" x14ac:dyDescent="0.25">
      <c r="A108" s="11">
        <v>742112</v>
      </c>
      <c r="B108" s="215" t="s">
        <v>113</v>
      </c>
      <c r="C108" s="130"/>
      <c r="D108" s="130"/>
      <c r="E108" s="130"/>
      <c r="F108" s="131"/>
      <c r="G108" s="10">
        <v>549000</v>
      </c>
      <c r="H108" s="10">
        <v>95438</v>
      </c>
      <c r="I108" s="7">
        <f t="shared" si="3"/>
        <v>71600</v>
      </c>
      <c r="J108" s="19"/>
      <c r="K108" s="19"/>
      <c r="L108" s="10">
        <v>620600</v>
      </c>
      <c r="M108" s="22"/>
      <c r="N108" s="10">
        <f t="shared" si="9"/>
        <v>620600</v>
      </c>
      <c r="O108" s="8">
        <f t="shared" si="2"/>
        <v>113.04189435336976</v>
      </c>
    </row>
    <row r="109" spans="1:15" x14ac:dyDescent="0.25">
      <c r="A109" s="11">
        <v>742114</v>
      </c>
      <c r="B109" s="215" t="s">
        <v>114</v>
      </c>
      <c r="C109" s="130"/>
      <c r="D109" s="130"/>
      <c r="E109" s="130"/>
      <c r="F109" s="131"/>
      <c r="G109" s="10">
        <v>138135</v>
      </c>
      <c r="H109" s="10">
        <v>43100</v>
      </c>
      <c r="I109" s="7">
        <f t="shared" si="3"/>
        <v>119365</v>
      </c>
      <c r="J109" s="19"/>
      <c r="K109" s="19"/>
      <c r="L109" s="10">
        <v>257500</v>
      </c>
      <c r="M109" s="22"/>
      <c r="N109" s="10">
        <f t="shared" si="9"/>
        <v>257500</v>
      </c>
      <c r="O109" s="8">
        <f>N109/G109*100</f>
        <v>186.41184348644441</v>
      </c>
    </row>
    <row r="110" spans="1:15" x14ac:dyDescent="0.25">
      <c r="A110" s="11">
        <v>742115</v>
      </c>
      <c r="B110" s="215" t="s">
        <v>115</v>
      </c>
      <c r="C110" s="130"/>
      <c r="D110" s="130"/>
      <c r="E110" s="130"/>
      <c r="F110" s="131"/>
      <c r="G110" s="10"/>
      <c r="H110" s="10"/>
      <c r="I110" s="7"/>
      <c r="J110" s="19"/>
      <c r="K110" s="19"/>
      <c r="L110" s="10"/>
      <c r="M110" s="22"/>
      <c r="N110" s="10">
        <f t="shared" si="9"/>
        <v>0</v>
      </c>
      <c r="O110" s="8"/>
    </row>
    <row r="111" spans="1:15" x14ac:dyDescent="0.25">
      <c r="A111" s="11">
        <v>742116</v>
      </c>
      <c r="B111" s="215" t="s">
        <v>116</v>
      </c>
      <c r="C111" s="130"/>
      <c r="D111" s="130"/>
      <c r="E111" s="130"/>
      <c r="F111" s="131"/>
      <c r="G111" s="10"/>
      <c r="H111" s="10"/>
      <c r="I111" s="7">
        <f>N111-G111</f>
        <v>30000</v>
      </c>
      <c r="J111" s="19"/>
      <c r="K111" s="19"/>
      <c r="L111" s="10">
        <v>30000</v>
      </c>
      <c r="M111" s="22"/>
      <c r="N111" s="10">
        <f t="shared" si="9"/>
        <v>30000</v>
      </c>
      <c r="O111" s="8" t="e">
        <f>N111/G111*100</f>
        <v>#DIV/0!</v>
      </c>
    </row>
    <row r="112" spans="1:15" x14ac:dyDescent="0.25">
      <c r="A112" s="11">
        <v>742211</v>
      </c>
      <c r="B112" s="215" t="s">
        <v>361</v>
      </c>
      <c r="C112" s="130"/>
      <c r="D112" s="130"/>
      <c r="E112" s="130"/>
      <c r="F112" s="131"/>
      <c r="G112" s="10">
        <v>40000</v>
      </c>
      <c r="H112" s="10">
        <v>37721</v>
      </c>
      <c r="I112" s="7"/>
      <c r="J112" s="19"/>
      <c r="K112" s="19"/>
      <c r="L112" s="10">
        <v>12500</v>
      </c>
      <c r="M112" s="22"/>
      <c r="N112" s="10">
        <f t="shared" si="9"/>
        <v>12500</v>
      </c>
      <c r="O112" s="8"/>
    </row>
    <row r="113" spans="1:15" x14ac:dyDescent="0.25">
      <c r="A113" s="11">
        <v>742213</v>
      </c>
      <c r="B113" s="215" t="s">
        <v>362</v>
      </c>
      <c r="C113" s="130"/>
      <c r="D113" s="130"/>
      <c r="E113" s="130"/>
      <c r="F113" s="131"/>
      <c r="G113" s="10">
        <f>N113</f>
        <v>0</v>
      </c>
      <c r="H113" s="10"/>
      <c r="I113" s="7"/>
      <c r="J113" s="19"/>
      <c r="K113" s="19"/>
      <c r="L113" s="10"/>
      <c r="M113" s="22"/>
      <c r="N113" s="10">
        <f t="shared" si="9"/>
        <v>0</v>
      </c>
      <c r="O113" s="8"/>
    </row>
    <row r="114" spans="1:15" x14ac:dyDescent="0.25">
      <c r="A114" s="20">
        <v>810000</v>
      </c>
      <c r="B114" s="246" t="s">
        <v>395</v>
      </c>
      <c r="C114" s="136"/>
      <c r="D114" s="136"/>
      <c r="E114" s="136"/>
      <c r="F114" s="137"/>
      <c r="G114" s="21">
        <f>G115</f>
        <v>5000</v>
      </c>
      <c r="H114" s="21"/>
      <c r="I114" s="21"/>
      <c r="J114" s="21">
        <f>J115</f>
        <v>0</v>
      </c>
      <c r="K114" s="96"/>
      <c r="L114" s="21"/>
      <c r="M114" s="97"/>
      <c r="N114" s="21">
        <f t="shared" si="9"/>
        <v>0</v>
      </c>
      <c r="O114" s="98"/>
    </row>
    <row r="115" spans="1:15" x14ac:dyDescent="0.25">
      <c r="A115" s="11">
        <v>811114</v>
      </c>
      <c r="B115" s="215" t="s">
        <v>396</v>
      </c>
      <c r="C115" s="130"/>
      <c r="D115" s="130"/>
      <c r="E115" s="130"/>
      <c r="F115" s="131"/>
      <c r="G115" s="10">
        <v>5000</v>
      </c>
      <c r="H115" s="10"/>
      <c r="I115" s="7"/>
      <c r="J115" s="10"/>
      <c r="K115" s="19"/>
      <c r="L115" s="10"/>
      <c r="M115" s="22"/>
      <c r="N115" s="10">
        <f t="shared" si="9"/>
        <v>0</v>
      </c>
      <c r="O115" s="8"/>
    </row>
    <row r="116" spans="1:15" x14ac:dyDescent="0.25">
      <c r="A116" s="23"/>
      <c r="B116" s="188" t="s">
        <v>56</v>
      </c>
      <c r="C116" s="130"/>
      <c r="D116" s="130"/>
      <c r="E116" s="130"/>
      <c r="F116" s="131"/>
      <c r="G116" s="24">
        <f>G46+G114</f>
        <v>1965926</v>
      </c>
      <c r="H116" s="24">
        <f>H46+H114</f>
        <v>837773</v>
      </c>
      <c r="I116" s="7">
        <f>N116-G116</f>
        <v>153867</v>
      </c>
      <c r="J116" s="24">
        <f>J46+J114</f>
        <v>1114943</v>
      </c>
      <c r="K116" s="24">
        <f>K46</f>
        <v>32300</v>
      </c>
      <c r="L116" s="24">
        <f>L46</f>
        <v>972550</v>
      </c>
      <c r="M116" s="24">
        <f>M46</f>
        <v>0</v>
      </c>
      <c r="N116" s="10">
        <f t="shared" si="4"/>
        <v>2119793</v>
      </c>
      <c r="O116" s="8">
        <f>N116/G116*100</f>
        <v>107.82669337503039</v>
      </c>
    </row>
    <row r="118" spans="1:15" x14ac:dyDescent="0.25">
      <c r="A118" s="164" t="s">
        <v>417</v>
      </c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</row>
    <row r="119" spans="1:15" ht="34.5" customHeight="1" x14ac:dyDescent="0.25">
      <c r="A119" s="161" t="s">
        <v>438</v>
      </c>
      <c r="B119" s="163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</row>
    <row r="121" spans="1:15" x14ac:dyDescent="0.25">
      <c r="A121" t="s">
        <v>38</v>
      </c>
      <c r="D121" s="163" t="s">
        <v>117</v>
      </c>
      <c r="E121" s="163"/>
      <c r="F121" s="1">
        <v>0</v>
      </c>
    </row>
    <row r="122" spans="1:15" x14ac:dyDescent="0.25">
      <c r="A122" t="s">
        <v>40</v>
      </c>
      <c r="D122" s="163" t="s">
        <v>118</v>
      </c>
      <c r="E122" s="163"/>
      <c r="F122" s="1">
        <f>N131</f>
        <v>1334502.5</v>
      </c>
    </row>
    <row r="123" spans="1:15" x14ac:dyDescent="0.25">
      <c r="A123" t="s">
        <v>42</v>
      </c>
      <c r="D123" s="163" t="s">
        <v>119</v>
      </c>
      <c r="E123" s="163"/>
      <c r="F123" s="1">
        <f>N268</f>
        <v>759500</v>
      </c>
    </row>
    <row r="124" spans="1:15" x14ac:dyDescent="0.25">
      <c r="A124" t="s">
        <v>44</v>
      </c>
      <c r="D124" s="163" t="s">
        <v>120</v>
      </c>
      <c r="E124" s="163"/>
      <c r="F124" s="1">
        <f>SUM(F121:F123)</f>
        <v>2094002.5</v>
      </c>
    </row>
    <row r="127" spans="1:15" x14ac:dyDescent="0.25">
      <c r="A127" s="189" t="s">
        <v>48</v>
      </c>
      <c r="B127" s="201" t="s">
        <v>49</v>
      </c>
      <c r="C127" s="202"/>
      <c r="D127" s="203"/>
      <c r="E127" s="203"/>
      <c r="F127" s="204"/>
      <c r="G127" s="196" t="s">
        <v>121</v>
      </c>
      <c r="H127" s="144" t="s">
        <v>432</v>
      </c>
      <c r="I127" s="194" t="s">
        <v>50</v>
      </c>
      <c r="J127" s="199" t="s">
        <v>448</v>
      </c>
      <c r="K127" s="199"/>
      <c r="L127" s="199"/>
      <c r="M127" s="199"/>
      <c r="N127" s="199"/>
      <c r="O127" s="189" t="s">
        <v>51</v>
      </c>
    </row>
    <row r="128" spans="1:15" ht="64.5" x14ac:dyDescent="0.25">
      <c r="A128" s="189"/>
      <c r="B128" s="205"/>
      <c r="C128" s="206"/>
      <c r="D128" s="206"/>
      <c r="E128" s="206"/>
      <c r="F128" s="207"/>
      <c r="G128" s="197"/>
      <c r="H128" s="144"/>
      <c r="I128" s="195"/>
      <c r="J128" s="2" t="s">
        <v>52</v>
      </c>
      <c r="K128" s="2" t="s">
        <v>53</v>
      </c>
      <c r="L128" s="3" t="s">
        <v>54</v>
      </c>
      <c r="M128" s="2" t="s">
        <v>122</v>
      </c>
      <c r="N128" s="4" t="s">
        <v>56</v>
      </c>
      <c r="O128" s="189"/>
    </row>
    <row r="129" spans="1:15" ht="12.75" customHeight="1" x14ac:dyDescent="0.25">
      <c r="A129" s="88">
        <v>1</v>
      </c>
      <c r="B129" s="208">
        <v>2</v>
      </c>
      <c r="C129" s="209"/>
      <c r="D129" s="210"/>
      <c r="E129" s="210"/>
      <c r="F129" s="211"/>
      <c r="G129" s="88">
        <v>3</v>
      </c>
      <c r="H129" s="88">
        <v>4</v>
      </c>
      <c r="I129" s="88">
        <v>5</v>
      </c>
      <c r="J129" s="88">
        <v>6</v>
      </c>
      <c r="K129" s="88">
        <v>7</v>
      </c>
      <c r="L129" s="88">
        <v>8</v>
      </c>
      <c r="M129" s="88">
        <v>9</v>
      </c>
      <c r="N129" s="88">
        <v>10</v>
      </c>
      <c r="O129" s="88" t="s">
        <v>57</v>
      </c>
    </row>
    <row r="130" spans="1:15" x14ac:dyDescent="0.25">
      <c r="A130" s="25">
        <v>600000</v>
      </c>
      <c r="B130" s="212" t="s">
        <v>28</v>
      </c>
      <c r="C130" s="213"/>
      <c r="D130" s="130"/>
      <c r="E130" s="130"/>
      <c r="F130" s="131"/>
      <c r="G130" s="26">
        <v>0</v>
      </c>
      <c r="H130" s="25">
        <v>0</v>
      </c>
      <c r="I130" s="26">
        <f>N130-H130</f>
        <v>0</v>
      </c>
      <c r="J130" s="26"/>
      <c r="K130" s="26"/>
      <c r="L130" s="26"/>
      <c r="M130" s="26"/>
      <c r="N130" s="26">
        <f>SUM(J130:M130)</f>
        <v>0</v>
      </c>
      <c r="O130" s="8" t="e">
        <f>N130/H130*100</f>
        <v>#DIV/0!</v>
      </c>
    </row>
    <row r="131" spans="1:15" x14ac:dyDescent="0.25">
      <c r="A131" s="6">
        <v>610000</v>
      </c>
      <c r="B131" s="200" t="s">
        <v>123</v>
      </c>
      <c r="C131" s="214"/>
      <c r="D131" s="130"/>
      <c r="E131" s="130"/>
      <c r="F131" s="131"/>
      <c r="G131" s="7">
        <v>1290775</v>
      </c>
      <c r="H131" s="7">
        <f>H132+H142+H145+H225+H263</f>
        <v>838291</v>
      </c>
      <c r="I131" s="26">
        <f>N131-G131</f>
        <v>43727.5</v>
      </c>
      <c r="J131" s="7">
        <f>J132+J142+J145+J225+J263</f>
        <v>1095102.5</v>
      </c>
      <c r="K131" s="7">
        <f>K132+K142+K145+K225+K263</f>
        <v>24350</v>
      </c>
      <c r="L131" s="7">
        <f>L132+L142+L145+L225+L263</f>
        <v>215050</v>
      </c>
      <c r="M131" s="7">
        <f>M132+M142+M145+M225+M263</f>
        <v>0</v>
      </c>
      <c r="N131" s="7">
        <f>N132+N142+N145+N225+N263</f>
        <v>1334502.5</v>
      </c>
      <c r="O131" s="8">
        <f>N131/G131*100</f>
        <v>103.3876934399876</v>
      </c>
    </row>
    <row r="132" spans="1:15" x14ac:dyDescent="0.25">
      <c r="A132" s="6">
        <v>611000</v>
      </c>
      <c r="B132" s="200" t="s">
        <v>124</v>
      </c>
      <c r="C132" s="214"/>
      <c r="D132" s="130"/>
      <c r="E132" s="130"/>
      <c r="F132" s="131"/>
      <c r="G132" s="7">
        <v>578170</v>
      </c>
      <c r="H132" s="7">
        <v>393377</v>
      </c>
      <c r="I132" s="26">
        <f t="shared" ref="I132:I192" si="10">N132-G132</f>
        <v>88630</v>
      </c>
      <c r="J132" s="7">
        <f>J133+J134</f>
        <v>666800</v>
      </c>
      <c r="K132" s="7">
        <f>K133+K134</f>
        <v>0</v>
      </c>
      <c r="L132" s="7">
        <f>L133+L134</f>
        <v>0</v>
      </c>
      <c r="M132" s="7">
        <f>M133+M134</f>
        <v>0</v>
      </c>
      <c r="N132" s="26">
        <f>SUM(J132:M132)</f>
        <v>666800</v>
      </c>
      <c r="O132" s="8">
        <f t="shared" ref="O132:O196" si="11">N132/G132*100</f>
        <v>115.32940138713528</v>
      </c>
    </row>
    <row r="133" spans="1:15" x14ac:dyDescent="0.25">
      <c r="A133" s="11">
        <v>611100</v>
      </c>
      <c r="B133" s="215" t="s">
        <v>125</v>
      </c>
      <c r="C133" s="216"/>
      <c r="D133" s="130"/>
      <c r="E133" s="130"/>
      <c r="F133" s="131"/>
      <c r="G133" s="7">
        <v>485000</v>
      </c>
      <c r="H133" s="7">
        <v>348634</v>
      </c>
      <c r="I133" s="26">
        <f t="shared" si="10"/>
        <v>67000</v>
      </c>
      <c r="J133" s="7">
        <f>H309+H369+H463+H552</f>
        <v>552000</v>
      </c>
      <c r="K133" s="7"/>
      <c r="L133" s="7"/>
      <c r="M133" s="7"/>
      <c r="N133" s="26">
        <f t="shared" ref="N133:N203" si="12">SUM(J133:M133)</f>
        <v>552000</v>
      </c>
      <c r="O133" s="8">
        <f t="shared" si="11"/>
        <v>113.81443298969072</v>
      </c>
    </row>
    <row r="134" spans="1:15" x14ac:dyDescent="0.25">
      <c r="A134" s="9">
        <v>611200</v>
      </c>
      <c r="B134" s="177" t="s">
        <v>126</v>
      </c>
      <c r="C134" s="217"/>
      <c r="D134" s="130"/>
      <c r="E134" s="130"/>
      <c r="F134" s="131"/>
      <c r="G134" s="10">
        <v>93170</v>
      </c>
      <c r="H134" s="10">
        <f t="shared" ref="H134:M134" si="13">SUM(H135:H141)</f>
        <v>44742</v>
      </c>
      <c r="I134" s="26">
        <f t="shared" si="10"/>
        <v>21630</v>
      </c>
      <c r="J134" s="10">
        <f t="shared" si="13"/>
        <v>114800</v>
      </c>
      <c r="K134" s="10">
        <f t="shared" si="13"/>
        <v>0</v>
      </c>
      <c r="L134" s="10">
        <f t="shared" si="13"/>
        <v>0</v>
      </c>
      <c r="M134" s="10">
        <f t="shared" si="13"/>
        <v>0</v>
      </c>
      <c r="N134" s="26">
        <f t="shared" si="12"/>
        <v>114800</v>
      </c>
      <c r="O134" s="8">
        <f t="shared" si="11"/>
        <v>123.21562734785876</v>
      </c>
    </row>
    <row r="135" spans="1:15" x14ac:dyDescent="0.25">
      <c r="A135" s="15">
        <v>611211</v>
      </c>
      <c r="B135" s="179" t="s">
        <v>127</v>
      </c>
      <c r="C135" s="185"/>
      <c r="D135" s="130"/>
      <c r="E135" s="130"/>
      <c r="F135" s="131"/>
      <c r="G135" s="16">
        <v>11670</v>
      </c>
      <c r="H135" s="16">
        <v>6801</v>
      </c>
      <c r="I135" s="26">
        <f t="shared" si="10"/>
        <v>330</v>
      </c>
      <c r="J135" s="16">
        <f>H311+H371+H465</f>
        <v>12000</v>
      </c>
      <c r="K135" s="16"/>
      <c r="L135" s="16"/>
      <c r="M135" s="16"/>
      <c r="N135" s="26">
        <f t="shared" si="12"/>
        <v>12000</v>
      </c>
      <c r="O135" s="8">
        <f t="shared" si="11"/>
        <v>102.82776349614396</v>
      </c>
    </row>
    <row r="136" spans="1:15" x14ac:dyDescent="0.25">
      <c r="A136" s="15">
        <v>611221</v>
      </c>
      <c r="B136" s="179" t="s">
        <v>128</v>
      </c>
      <c r="C136" s="185"/>
      <c r="D136" s="130"/>
      <c r="E136" s="130"/>
      <c r="F136" s="131"/>
      <c r="G136" s="16">
        <v>60000</v>
      </c>
      <c r="H136" s="16">
        <v>35371</v>
      </c>
      <c r="I136" s="26">
        <f t="shared" si="10"/>
        <v>14800</v>
      </c>
      <c r="J136" s="16">
        <f>H312+H372+H466+H554</f>
        <v>74800</v>
      </c>
      <c r="K136" s="16"/>
      <c r="L136" s="16"/>
      <c r="M136" s="16"/>
      <c r="N136" s="27">
        <f t="shared" si="12"/>
        <v>74800</v>
      </c>
      <c r="O136" s="8">
        <f t="shared" si="11"/>
        <v>124.66666666666666</v>
      </c>
    </row>
    <row r="137" spans="1:15" x14ac:dyDescent="0.25">
      <c r="A137" s="15">
        <v>611224</v>
      </c>
      <c r="B137" s="179" t="s">
        <v>129</v>
      </c>
      <c r="C137" s="185"/>
      <c r="D137" s="130"/>
      <c r="E137" s="130"/>
      <c r="F137" s="131"/>
      <c r="G137" s="16">
        <v>14000</v>
      </c>
      <c r="H137" s="16">
        <v>0</v>
      </c>
      <c r="I137" s="26">
        <f t="shared" si="10"/>
        <v>1400</v>
      </c>
      <c r="J137" s="16">
        <f>H313+H373+H467+H555</f>
        <v>15400</v>
      </c>
      <c r="K137" s="16"/>
      <c r="L137" s="16"/>
      <c r="M137" s="16"/>
      <c r="N137" s="26">
        <f t="shared" si="12"/>
        <v>15400</v>
      </c>
      <c r="O137" s="8">
        <f t="shared" si="11"/>
        <v>110.00000000000001</v>
      </c>
    </row>
    <row r="138" spans="1:15" x14ac:dyDescent="0.25">
      <c r="A138" s="15">
        <v>611225</v>
      </c>
      <c r="B138" s="179" t="s">
        <v>130</v>
      </c>
      <c r="C138" s="185"/>
      <c r="D138" s="130"/>
      <c r="E138" s="130"/>
      <c r="F138" s="131"/>
      <c r="G138" s="16">
        <v>0</v>
      </c>
      <c r="H138" s="16">
        <v>0</v>
      </c>
      <c r="I138" s="26">
        <f t="shared" si="10"/>
        <v>0</v>
      </c>
      <c r="J138" s="16"/>
      <c r="K138" s="16"/>
      <c r="L138" s="16"/>
      <c r="M138" s="16"/>
      <c r="N138" s="26">
        <f t="shared" si="12"/>
        <v>0</v>
      </c>
      <c r="O138" s="8" t="e">
        <f t="shared" si="11"/>
        <v>#DIV/0!</v>
      </c>
    </row>
    <row r="139" spans="1:15" x14ac:dyDescent="0.25">
      <c r="A139" s="15">
        <v>611227</v>
      </c>
      <c r="B139" s="179" t="s">
        <v>131</v>
      </c>
      <c r="C139" s="185"/>
      <c r="D139" s="130"/>
      <c r="E139" s="130"/>
      <c r="F139" s="131"/>
      <c r="G139" s="16">
        <v>5000</v>
      </c>
      <c r="H139" s="16">
        <v>2570</v>
      </c>
      <c r="I139" s="26">
        <f t="shared" si="10"/>
        <v>3400</v>
      </c>
      <c r="J139" s="16">
        <f>H314+H374+H468</f>
        <v>8400</v>
      </c>
      <c r="K139" s="16"/>
      <c r="L139" s="16"/>
      <c r="M139" s="16"/>
      <c r="N139" s="26">
        <f t="shared" si="12"/>
        <v>8400</v>
      </c>
      <c r="O139" s="8">
        <f t="shared" si="11"/>
        <v>168</v>
      </c>
    </row>
    <row r="140" spans="1:15" x14ac:dyDescent="0.25">
      <c r="A140" s="15">
        <v>611228</v>
      </c>
      <c r="B140" s="179" t="s">
        <v>132</v>
      </c>
      <c r="C140" s="185"/>
      <c r="D140" s="130"/>
      <c r="E140" s="130"/>
      <c r="F140" s="131"/>
      <c r="G140" s="16">
        <v>0</v>
      </c>
      <c r="H140" s="16"/>
      <c r="I140" s="26">
        <f t="shared" si="10"/>
        <v>0</v>
      </c>
      <c r="J140" s="16">
        <f>[1]kabinet!G132+[1]privreda!G129+[1]urbanizam!G129</f>
        <v>0</v>
      </c>
      <c r="K140" s="16"/>
      <c r="L140" s="16"/>
      <c r="M140" s="16"/>
      <c r="N140" s="26">
        <f t="shared" si="12"/>
        <v>0</v>
      </c>
      <c r="O140" s="8" t="e">
        <f t="shared" si="11"/>
        <v>#DIV/0!</v>
      </c>
    </row>
    <row r="141" spans="1:15" x14ac:dyDescent="0.25">
      <c r="A141" s="15">
        <v>611229</v>
      </c>
      <c r="B141" s="179" t="s">
        <v>133</v>
      </c>
      <c r="C141" s="185"/>
      <c r="D141" s="130"/>
      <c r="E141" s="130"/>
      <c r="F141" s="131"/>
      <c r="G141" s="16">
        <v>2500</v>
      </c>
      <c r="H141" s="16">
        <v>0</v>
      </c>
      <c r="I141" s="26">
        <f t="shared" si="10"/>
        <v>1700</v>
      </c>
      <c r="J141" s="16">
        <f>H315+H375+H469</f>
        <v>4200</v>
      </c>
      <c r="K141" s="16"/>
      <c r="L141" s="16"/>
      <c r="M141" s="16"/>
      <c r="N141" s="26">
        <f t="shared" si="12"/>
        <v>4200</v>
      </c>
      <c r="O141" s="8">
        <f t="shared" si="11"/>
        <v>168</v>
      </c>
    </row>
    <row r="142" spans="1:15" ht="15" customHeight="1" x14ac:dyDescent="0.25">
      <c r="A142" s="6">
        <v>612000</v>
      </c>
      <c r="B142" s="180" t="s">
        <v>134</v>
      </c>
      <c r="C142" s="130"/>
      <c r="D142" s="130"/>
      <c r="E142" s="130"/>
      <c r="F142" s="131"/>
      <c r="G142" s="7">
        <v>50790</v>
      </c>
      <c r="H142" s="7">
        <f>H143+H144</f>
        <v>36839</v>
      </c>
      <c r="I142" s="26">
        <f t="shared" si="10"/>
        <v>11632.5</v>
      </c>
      <c r="J142" s="7">
        <f>J143+J144</f>
        <v>62422.5</v>
      </c>
      <c r="K142" s="7">
        <f>K143</f>
        <v>0</v>
      </c>
      <c r="L142" s="7">
        <f>L143</f>
        <v>0</v>
      </c>
      <c r="M142" s="7">
        <f>M143</f>
        <v>0</v>
      </c>
      <c r="N142" s="26">
        <f t="shared" si="12"/>
        <v>62422.5</v>
      </c>
      <c r="O142" s="8">
        <f t="shared" si="11"/>
        <v>122.90313053750739</v>
      </c>
    </row>
    <row r="143" spans="1:15" ht="15" customHeight="1" x14ac:dyDescent="0.25">
      <c r="A143" s="11">
        <v>612100</v>
      </c>
      <c r="B143" s="215" t="s">
        <v>135</v>
      </c>
      <c r="C143" s="130"/>
      <c r="D143" s="130"/>
      <c r="E143" s="130"/>
      <c r="F143" s="131"/>
      <c r="G143" s="12">
        <v>50790</v>
      </c>
      <c r="H143" s="12">
        <v>36839</v>
      </c>
      <c r="I143" s="26">
        <f t="shared" si="10"/>
        <v>11632.5</v>
      </c>
      <c r="J143" s="12">
        <f>H317+H377+H471+H557</f>
        <v>62422.5</v>
      </c>
      <c r="K143" s="12"/>
      <c r="L143" s="12"/>
      <c r="M143" s="12"/>
      <c r="N143" s="26">
        <f>SUM(J143:M143)</f>
        <v>62422.5</v>
      </c>
      <c r="O143" s="8">
        <f t="shared" si="11"/>
        <v>122.90313053750739</v>
      </c>
    </row>
    <row r="144" spans="1:15" x14ac:dyDescent="0.25">
      <c r="A144" s="11">
        <v>612200</v>
      </c>
      <c r="B144" s="250" t="s">
        <v>136</v>
      </c>
      <c r="C144" s="130"/>
      <c r="D144" s="130"/>
      <c r="E144" s="130"/>
      <c r="F144" s="131"/>
      <c r="G144" s="12">
        <v>0</v>
      </c>
      <c r="H144" s="12">
        <v>0</v>
      </c>
      <c r="I144" s="26">
        <f t="shared" si="10"/>
        <v>0</v>
      </c>
      <c r="J144" s="12"/>
      <c r="K144" s="12"/>
      <c r="L144" s="12"/>
      <c r="M144" s="12"/>
      <c r="N144" s="26">
        <f t="shared" si="12"/>
        <v>0</v>
      </c>
      <c r="O144" s="8" t="e">
        <f t="shared" si="11"/>
        <v>#DIV/0!</v>
      </c>
    </row>
    <row r="145" spans="1:15" x14ac:dyDescent="0.25">
      <c r="A145" s="6">
        <v>613000</v>
      </c>
      <c r="B145" s="200" t="s">
        <v>137</v>
      </c>
      <c r="C145" s="130"/>
      <c r="D145" s="130"/>
      <c r="E145" s="130"/>
      <c r="F145" s="131"/>
      <c r="G145" s="7">
        <v>432015</v>
      </c>
      <c r="H145" s="7">
        <f>H146+H154+H159+H163+H174+H177+H190+H195</f>
        <v>237643</v>
      </c>
      <c r="I145" s="26">
        <f t="shared" si="10"/>
        <v>76265</v>
      </c>
      <c r="J145" s="7">
        <f>J146+J154+J159+J163+J174+J177+J190+J195</f>
        <v>284380</v>
      </c>
      <c r="K145" s="7">
        <f>K146+K154+K159+K163+K174+K177+K190+K195</f>
        <v>13850</v>
      </c>
      <c r="L145" s="7">
        <f>L146+L154+L159+L163+L174+L177+L190+L195</f>
        <v>210050</v>
      </c>
      <c r="M145" s="7">
        <f>M146+M154+M159+M163+M174+M177+M190+M195</f>
        <v>0</v>
      </c>
      <c r="N145" s="26">
        <f t="shared" si="12"/>
        <v>508280</v>
      </c>
      <c r="O145" s="8">
        <f t="shared" si="11"/>
        <v>117.653322222608</v>
      </c>
    </row>
    <row r="146" spans="1:15" x14ac:dyDescent="0.25">
      <c r="A146" s="20">
        <v>613100</v>
      </c>
      <c r="B146" s="246" t="s">
        <v>138</v>
      </c>
      <c r="C146" s="130"/>
      <c r="D146" s="130"/>
      <c r="E146" s="130"/>
      <c r="F146" s="131"/>
      <c r="G146" s="21">
        <v>1650</v>
      </c>
      <c r="H146" s="21">
        <f>SUM(H150:H153)</f>
        <v>302</v>
      </c>
      <c r="I146" s="26">
        <f t="shared" si="10"/>
        <v>100</v>
      </c>
      <c r="J146" s="21">
        <f>SUM(J147:J153)</f>
        <v>1750</v>
      </c>
      <c r="K146" s="21">
        <f>SUM(K150:K153)</f>
        <v>0</v>
      </c>
      <c r="L146" s="21">
        <f>SUM(L150:L153)</f>
        <v>0</v>
      </c>
      <c r="M146" s="21">
        <f>SUM(M150:M153)</f>
        <v>0</v>
      </c>
      <c r="N146" s="28">
        <f t="shared" si="12"/>
        <v>1750</v>
      </c>
      <c r="O146" s="8">
        <f t="shared" si="11"/>
        <v>106.06060606060606</v>
      </c>
    </row>
    <row r="147" spans="1:15" ht="15" customHeight="1" x14ac:dyDescent="0.25">
      <c r="A147" s="9">
        <v>613112</v>
      </c>
      <c r="B147" s="177" t="s">
        <v>139</v>
      </c>
      <c r="C147" s="130"/>
      <c r="D147" s="130"/>
      <c r="E147" s="130"/>
      <c r="F147" s="131"/>
      <c r="G147" s="10">
        <v>0</v>
      </c>
      <c r="H147" s="10"/>
      <c r="I147" s="26">
        <f t="shared" si="10"/>
        <v>0</v>
      </c>
      <c r="J147" s="10">
        <f>'[1]civilna zaštita'!G130</f>
        <v>0</v>
      </c>
      <c r="K147" s="10"/>
      <c r="L147" s="10"/>
      <c r="M147" s="10"/>
      <c r="N147" s="28">
        <f t="shared" si="12"/>
        <v>0</v>
      </c>
      <c r="O147" s="8" t="e">
        <f t="shared" si="11"/>
        <v>#DIV/0!</v>
      </c>
    </row>
    <row r="148" spans="1:15" ht="15" customHeight="1" x14ac:dyDescent="0.25">
      <c r="A148" s="29">
        <v>613112</v>
      </c>
      <c r="B148" s="138" t="s">
        <v>139</v>
      </c>
      <c r="C148" s="130"/>
      <c r="D148" s="130"/>
      <c r="E148" s="130"/>
      <c r="F148" s="131"/>
      <c r="G148" s="10">
        <v>0</v>
      </c>
      <c r="H148" s="10"/>
      <c r="I148" s="26"/>
      <c r="J148" s="10">
        <f>'[1]civilna zaštita'!G131</f>
        <v>0</v>
      </c>
      <c r="K148" s="10"/>
      <c r="L148" s="10"/>
      <c r="M148" s="10"/>
      <c r="N148" s="28">
        <f t="shared" si="12"/>
        <v>0</v>
      </c>
      <c r="O148" s="8" t="e">
        <f t="shared" si="11"/>
        <v>#DIV/0!</v>
      </c>
    </row>
    <row r="149" spans="1:15" ht="15" customHeight="1" x14ac:dyDescent="0.25">
      <c r="A149" s="29">
        <v>613113</v>
      </c>
      <c r="B149" s="138" t="s">
        <v>140</v>
      </c>
      <c r="C149" s="130"/>
      <c r="D149" s="130"/>
      <c r="E149" s="130"/>
      <c r="F149" s="131"/>
      <c r="G149" s="10">
        <v>0</v>
      </c>
      <c r="H149" s="10"/>
      <c r="I149" s="26"/>
      <c r="J149" s="10">
        <f>H320</f>
        <v>300</v>
      </c>
      <c r="K149" s="10"/>
      <c r="L149" s="10"/>
      <c r="M149" s="10"/>
      <c r="N149" s="28">
        <f t="shared" si="12"/>
        <v>300</v>
      </c>
      <c r="O149" s="8" t="e">
        <f t="shared" si="11"/>
        <v>#DIV/0!</v>
      </c>
    </row>
    <row r="150" spans="1:15" ht="15" customHeight="1" x14ac:dyDescent="0.25">
      <c r="A150" s="15">
        <v>613115</v>
      </c>
      <c r="B150" s="179" t="s">
        <v>141</v>
      </c>
      <c r="C150" s="130"/>
      <c r="D150" s="130"/>
      <c r="E150" s="130"/>
      <c r="F150" s="131"/>
      <c r="G150" s="16">
        <v>1100</v>
      </c>
      <c r="H150" s="16">
        <v>188</v>
      </c>
      <c r="I150" s="26">
        <f t="shared" si="10"/>
        <v>0</v>
      </c>
      <c r="J150" s="16">
        <f>H321+H380+H474+H563</f>
        <v>1100</v>
      </c>
      <c r="K150" s="16"/>
      <c r="L150" s="16"/>
      <c r="M150" s="16"/>
      <c r="N150" s="26">
        <f t="shared" si="12"/>
        <v>1100</v>
      </c>
      <c r="O150" s="8">
        <f t="shared" si="11"/>
        <v>100</v>
      </c>
    </row>
    <row r="151" spans="1:15" ht="15" customHeight="1" x14ac:dyDescent="0.25">
      <c r="A151" s="15">
        <v>613122</v>
      </c>
      <c r="B151" s="179" t="s">
        <v>142</v>
      </c>
      <c r="C151" s="130"/>
      <c r="D151" s="130"/>
      <c r="E151" s="130"/>
      <c r="F151" s="131"/>
      <c r="G151" s="16">
        <v>0</v>
      </c>
      <c r="H151" s="16"/>
      <c r="I151" s="26">
        <f t="shared" si="10"/>
        <v>0</v>
      </c>
      <c r="J151" s="16">
        <f>'[1]civilna zaštita'!G135</f>
        <v>0</v>
      </c>
      <c r="K151" s="16"/>
      <c r="L151" s="16"/>
      <c r="M151" s="16"/>
      <c r="N151" s="26">
        <f t="shared" si="12"/>
        <v>0</v>
      </c>
      <c r="O151" s="8"/>
    </row>
    <row r="152" spans="1:15" ht="15" customHeight="1" x14ac:dyDescent="0.25">
      <c r="A152" s="15">
        <v>613125</v>
      </c>
      <c r="B152" s="179" t="s">
        <v>143</v>
      </c>
      <c r="C152" s="130"/>
      <c r="D152" s="130"/>
      <c r="E152" s="130"/>
      <c r="F152" s="131"/>
      <c r="G152" s="16">
        <v>0</v>
      </c>
      <c r="H152" s="16">
        <v>0</v>
      </c>
      <c r="I152" s="26">
        <f t="shared" si="10"/>
        <v>0</v>
      </c>
      <c r="J152" s="16">
        <f>H322</f>
        <v>0</v>
      </c>
      <c r="K152" s="16"/>
      <c r="L152" s="16"/>
      <c r="M152" s="16"/>
      <c r="N152" s="26">
        <f t="shared" si="12"/>
        <v>0</v>
      </c>
      <c r="O152" s="8" t="e">
        <f t="shared" si="11"/>
        <v>#DIV/0!</v>
      </c>
    </row>
    <row r="153" spans="1:15" ht="15" customHeight="1" x14ac:dyDescent="0.25">
      <c r="A153" s="15">
        <v>613191</v>
      </c>
      <c r="B153" s="179" t="s">
        <v>144</v>
      </c>
      <c r="C153" s="130"/>
      <c r="D153" s="130"/>
      <c r="E153" s="130"/>
      <c r="F153" s="131"/>
      <c r="G153" s="16">
        <v>550</v>
      </c>
      <c r="H153" s="16">
        <v>114</v>
      </c>
      <c r="I153" s="26">
        <f t="shared" si="10"/>
        <v>-200</v>
      </c>
      <c r="J153" s="16">
        <f>H323+H381+H475</f>
        <v>350</v>
      </c>
      <c r="K153" s="16">
        <f>[1]kabinet!G142+[1]privreda!G137+[1]urbanizam!G136+'[1]civilna zaštita'!G134</f>
        <v>0</v>
      </c>
      <c r="L153" s="16"/>
      <c r="M153" s="16"/>
      <c r="N153" s="26">
        <f t="shared" si="12"/>
        <v>350</v>
      </c>
      <c r="O153" s="8">
        <f t="shared" si="11"/>
        <v>63.636363636363633</v>
      </c>
    </row>
    <row r="154" spans="1:15" x14ac:dyDescent="0.25">
      <c r="A154" s="20">
        <v>613200</v>
      </c>
      <c r="B154" s="246" t="s">
        <v>145</v>
      </c>
      <c r="C154" s="130"/>
      <c r="D154" s="130"/>
      <c r="E154" s="130"/>
      <c r="F154" s="131"/>
      <c r="G154" s="21">
        <v>51600</v>
      </c>
      <c r="H154" s="21">
        <f>SUM(H155:H158)</f>
        <v>35123</v>
      </c>
      <c r="I154" s="26">
        <f t="shared" si="10"/>
        <v>3000</v>
      </c>
      <c r="J154" s="21">
        <f>SUM(J155:J158)</f>
        <v>48000</v>
      </c>
      <c r="K154" s="21">
        <f>SUM(K155:K158)</f>
        <v>6600</v>
      </c>
      <c r="L154" s="21">
        <f>SUM(L155:L158)</f>
        <v>0</v>
      </c>
      <c r="M154" s="21">
        <f>SUM(M155:M158)</f>
        <v>0</v>
      </c>
      <c r="N154" s="123">
        <f t="shared" si="12"/>
        <v>54600</v>
      </c>
      <c r="O154" s="8">
        <f t="shared" si="11"/>
        <v>105.81395348837211</v>
      </c>
    </row>
    <row r="155" spans="1:15" ht="15" customHeight="1" x14ac:dyDescent="0.25">
      <c r="A155" s="15">
        <v>613211</v>
      </c>
      <c r="B155" s="179" t="s">
        <v>146</v>
      </c>
      <c r="C155" s="130"/>
      <c r="D155" s="130"/>
      <c r="E155" s="130"/>
      <c r="F155" s="131"/>
      <c r="G155" s="16">
        <v>45000</v>
      </c>
      <c r="H155" s="16">
        <v>29947</v>
      </c>
      <c r="I155" s="26">
        <f t="shared" si="10"/>
        <v>3000</v>
      </c>
      <c r="J155" s="16">
        <f>H383+H477</f>
        <v>48000</v>
      </c>
      <c r="K155" s="16"/>
      <c r="L155" s="16"/>
      <c r="M155" s="16"/>
      <c r="N155" s="26">
        <f t="shared" si="12"/>
        <v>48000</v>
      </c>
      <c r="O155" s="8">
        <f t="shared" si="11"/>
        <v>106.66666666666667</v>
      </c>
    </row>
    <row r="156" spans="1:15" x14ac:dyDescent="0.25">
      <c r="A156" s="15">
        <v>613214</v>
      </c>
      <c r="B156" s="179" t="s">
        <v>147</v>
      </c>
      <c r="C156" s="130"/>
      <c r="D156" s="130"/>
      <c r="E156" s="130"/>
      <c r="F156" s="131"/>
      <c r="G156" s="16">
        <v>6000</v>
      </c>
      <c r="H156" s="16">
        <v>4856</v>
      </c>
      <c r="I156" s="26">
        <f t="shared" si="10"/>
        <v>0</v>
      </c>
      <c r="J156" s="16">
        <f>'[1]civilna zaštita'!G139</f>
        <v>0</v>
      </c>
      <c r="K156" s="16">
        <f>H568</f>
        <v>6000</v>
      </c>
      <c r="L156" s="16"/>
      <c r="M156" s="16"/>
      <c r="N156" s="26">
        <f t="shared" si="12"/>
        <v>6000</v>
      </c>
      <c r="O156" s="8">
        <f t="shared" si="11"/>
        <v>100</v>
      </c>
    </row>
    <row r="157" spans="1:15" x14ac:dyDescent="0.25">
      <c r="A157" s="15">
        <v>613215</v>
      </c>
      <c r="B157" s="179" t="s">
        <v>148</v>
      </c>
      <c r="C157" s="130"/>
      <c r="D157" s="130"/>
      <c r="E157" s="130"/>
      <c r="F157" s="131"/>
      <c r="G157" s="16">
        <v>600</v>
      </c>
      <c r="H157" s="16">
        <v>320</v>
      </c>
      <c r="I157" s="26">
        <f t="shared" si="10"/>
        <v>0</v>
      </c>
      <c r="J157" s="16">
        <f>'[1]civilna zaštita'!G140</f>
        <v>0</v>
      </c>
      <c r="K157" s="16">
        <f>H569</f>
        <v>600</v>
      </c>
      <c r="L157" s="16"/>
      <c r="M157" s="16"/>
      <c r="N157" s="26">
        <f t="shared" si="12"/>
        <v>600</v>
      </c>
      <c r="O157" s="8">
        <f t="shared" si="11"/>
        <v>100</v>
      </c>
    </row>
    <row r="158" spans="1:15" x14ac:dyDescent="0.25">
      <c r="A158" s="15">
        <v>613216</v>
      </c>
      <c r="B158" s="179" t="s">
        <v>149</v>
      </c>
      <c r="C158" s="130"/>
      <c r="D158" s="130"/>
      <c r="E158" s="130"/>
      <c r="F158" s="131"/>
      <c r="G158" s="16">
        <v>0</v>
      </c>
      <c r="H158" s="16">
        <v>0</v>
      </c>
      <c r="I158" s="26">
        <f t="shared" si="10"/>
        <v>0</v>
      </c>
      <c r="J158" s="16">
        <f>[1]privreda!G142</f>
        <v>0</v>
      </c>
      <c r="K158" s="16"/>
      <c r="L158" s="16"/>
      <c r="M158" s="16"/>
      <c r="N158" s="26">
        <f t="shared" si="12"/>
        <v>0</v>
      </c>
      <c r="O158" s="8" t="e">
        <f t="shared" si="11"/>
        <v>#DIV/0!</v>
      </c>
    </row>
    <row r="159" spans="1:15" x14ac:dyDescent="0.25">
      <c r="A159" s="6">
        <v>613300</v>
      </c>
      <c r="B159" s="200" t="s">
        <v>150</v>
      </c>
      <c r="C159" s="130"/>
      <c r="D159" s="130"/>
      <c r="E159" s="130"/>
      <c r="F159" s="131"/>
      <c r="G159" s="7">
        <v>30750</v>
      </c>
      <c r="H159" s="7">
        <f>SUM(H160:H162)</f>
        <v>19263</v>
      </c>
      <c r="I159" s="26">
        <f t="shared" si="10"/>
        <v>100</v>
      </c>
      <c r="J159" s="7">
        <f>J160+J162</f>
        <v>26600</v>
      </c>
      <c r="K159" s="7">
        <f>SUM(K160:K162)</f>
        <v>4250</v>
      </c>
      <c r="L159" s="7">
        <f>SUM(L160:L162)</f>
        <v>0</v>
      </c>
      <c r="M159" s="7">
        <f>SUM(M160:M162)</f>
        <v>0</v>
      </c>
      <c r="N159" s="26">
        <f t="shared" si="12"/>
        <v>30850</v>
      </c>
      <c r="O159" s="8">
        <f t="shared" si="11"/>
        <v>100.32520325203251</v>
      </c>
    </row>
    <row r="160" spans="1:15" ht="15" customHeight="1" x14ac:dyDescent="0.25">
      <c r="A160" s="9">
        <v>613310</v>
      </c>
      <c r="B160" s="177" t="s">
        <v>151</v>
      </c>
      <c r="C160" s="130"/>
      <c r="D160" s="130"/>
      <c r="E160" s="130"/>
      <c r="F160" s="131"/>
      <c r="G160" s="10">
        <v>13500</v>
      </c>
      <c r="H160" s="10">
        <v>9994</v>
      </c>
      <c r="I160" s="26">
        <f t="shared" si="10"/>
        <v>100</v>
      </c>
      <c r="J160" s="10">
        <f>H385</f>
        <v>13600</v>
      </c>
      <c r="K160" s="10"/>
      <c r="L160" s="10"/>
      <c r="M160" s="10"/>
      <c r="N160" s="28">
        <f t="shared" si="12"/>
        <v>13600</v>
      </c>
      <c r="O160" s="8">
        <f t="shared" si="11"/>
        <v>100.74074074074073</v>
      </c>
    </row>
    <row r="161" spans="1:15" ht="15" customHeight="1" x14ac:dyDescent="0.25">
      <c r="A161" s="15">
        <v>613321</v>
      </c>
      <c r="B161" s="179" t="s">
        <v>152</v>
      </c>
      <c r="C161" s="130"/>
      <c r="D161" s="130"/>
      <c r="E161" s="130"/>
      <c r="F161" s="131"/>
      <c r="G161" s="16">
        <v>4250</v>
      </c>
      <c r="H161" s="16">
        <v>3161</v>
      </c>
      <c r="I161" s="26">
        <f t="shared" si="10"/>
        <v>0</v>
      </c>
      <c r="J161" s="16"/>
      <c r="K161" s="16">
        <f>H479</f>
        <v>4250</v>
      </c>
      <c r="L161" s="16"/>
      <c r="M161" s="16"/>
      <c r="N161" s="26">
        <f t="shared" si="12"/>
        <v>4250</v>
      </c>
      <c r="O161" s="8">
        <f t="shared" si="11"/>
        <v>100</v>
      </c>
    </row>
    <row r="162" spans="1:15" x14ac:dyDescent="0.25">
      <c r="A162" s="15">
        <v>613329</v>
      </c>
      <c r="B162" s="218" t="s">
        <v>153</v>
      </c>
      <c r="C162" s="130"/>
      <c r="D162" s="130"/>
      <c r="E162" s="130"/>
      <c r="F162" s="131"/>
      <c r="G162" s="16">
        <v>13000</v>
      </c>
      <c r="H162" s="16">
        <v>6108</v>
      </c>
      <c r="I162" s="26">
        <f t="shared" si="10"/>
        <v>0</v>
      </c>
      <c r="J162" s="16">
        <f>H480</f>
        <v>13000</v>
      </c>
      <c r="K162" s="16"/>
      <c r="L162" s="16"/>
      <c r="M162" s="16"/>
      <c r="N162" s="26">
        <f t="shared" si="12"/>
        <v>13000</v>
      </c>
      <c r="O162" s="8">
        <f t="shared" si="11"/>
        <v>100</v>
      </c>
    </row>
    <row r="163" spans="1:15" x14ac:dyDescent="0.25">
      <c r="A163" s="6">
        <v>613400</v>
      </c>
      <c r="B163" s="200" t="s">
        <v>154</v>
      </c>
      <c r="C163" s="130"/>
      <c r="D163" s="130"/>
      <c r="E163" s="130"/>
      <c r="F163" s="131"/>
      <c r="G163" s="7">
        <v>21260</v>
      </c>
      <c r="H163" s="7">
        <f>SUM(H164:H173)</f>
        <v>7600</v>
      </c>
      <c r="I163" s="26">
        <f t="shared" si="10"/>
        <v>500</v>
      </c>
      <c r="J163" s="7">
        <f>SUM(J164:J173)</f>
        <v>16310</v>
      </c>
      <c r="K163" s="7">
        <f>SUM(K164:K173)</f>
        <v>0</v>
      </c>
      <c r="L163" s="7">
        <f>SUM(L164:L173)</f>
        <v>5450</v>
      </c>
      <c r="M163" s="7">
        <f>SUM(M164:M173)</f>
        <v>0</v>
      </c>
      <c r="N163" s="26">
        <f t="shared" si="12"/>
        <v>21760</v>
      </c>
      <c r="O163" s="8">
        <f t="shared" si="11"/>
        <v>102.35183443085607</v>
      </c>
    </row>
    <row r="164" spans="1:15" ht="15" customHeight="1" x14ac:dyDescent="0.25">
      <c r="A164" s="15">
        <v>613411</v>
      </c>
      <c r="B164" s="179" t="s">
        <v>155</v>
      </c>
      <c r="C164" s="130"/>
      <c r="D164" s="130"/>
      <c r="E164" s="130"/>
      <c r="F164" s="131"/>
      <c r="G164" s="16">
        <v>2700</v>
      </c>
      <c r="H164" s="16">
        <v>78</v>
      </c>
      <c r="I164" s="26">
        <f t="shared" si="10"/>
        <v>100</v>
      </c>
      <c r="J164" s="16">
        <f>H325+H387+H484+H571</f>
        <v>2800</v>
      </c>
      <c r="K164" s="16"/>
      <c r="L164" s="16"/>
      <c r="M164" s="16"/>
      <c r="N164" s="26">
        <f t="shared" si="12"/>
        <v>2800</v>
      </c>
      <c r="O164" s="8">
        <f t="shared" si="11"/>
        <v>103.7037037037037</v>
      </c>
    </row>
    <row r="165" spans="1:15" ht="15" customHeight="1" x14ac:dyDescent="0.25">
      <c r="A165" s="15">
        <v>613412</v>
      </c>
      <c r="B165" s="179" t="s">
        <v>156</v>
      </c>
      <c r="C165" s="130"/>
      <c r="D165" s="130"/>
      <c r="E165" s="130"/>
      <c r="F165" s="131"/>
      <c r="G165" s="16">
        <v>2800</v>
      </c>
      <c r="H165" s="16">
        <v>148</v>
      </c>
      <c r="I165" s="26">
        <f t="shared" si="10"/>
        <v>-100</v>
      </c>
      <c r="J165" s="16">
        <f>H326+H388+H485+H572</f>
        <v>2700</v>
      </c>
      <c r="K165" s="16"/>
      <c r="L165" s="16"/>
      <c r="M165" s="16"/>
      <c r="N165" s="26">
        <f t="shared" si="12"/>
        <v>2700</v>
      </c>
      <c r="O165" s="8">
        <f t="shared" si="11"/>
        <v>96.428571428571431</v>
      </c>
    </row>
    <row r="166" spans="1:15" ht="15" customHeight="1" x14ac:dyDescent="0.25">
      <c r="A166" s="15">
        <v>613413</v>
      </c>
      <c r="B166" s="179" t="s">
        <v>157</v>
      </c>
      <c r="C166" s="130"/>
      <c r="D166" s="130"/>
      <c r="E166" s="130"/>
      <c r="F166" s="131"/>
      <c r="G166" s="16">
        <v>1360</v>
      </c>
      <c r="H166" s="16">
        <v>985</v>
      </c>
      <c r="I166" s="26">
        <f t="shared" si="10"/>
        <v>100</v>
      </c>
      <c r="J166" s="16">
        <f>H327+H389+H486+H573</f>
        <v>1460</v>
      </c>
      <c r="K166" s="16"/>
      <c r="L166" s="16"/>
      <c r="M166" s="16"/>
      <c r="N166" s="26">
        <f t="shared" si="12"/>
        <v>1460</v>
      </c>
      <c r="O166" s="8">
        <f t="shared" si="11"/>
        <v>107.35294117647058</v>
      </c>
    </row>
    <row r="167" spans="1:15" x14ac:dyDescent="0.25">
      <c r="A167" s="15">
        <v>613416</v>
      </c>
      <c r="B167" s="218" t="s">
        <v>158</v>
      </c>
      <c r="C167" s="130"/>
      <c r="D167" s="130"/>
      <c r="E167" s="130"/>
      <c r="F167" s="131"/>
      <c r="G167" s="16">
        <v>3650</v>
      </c>
      <c r="H167" s="16">
        <v>3873</v>
      </c>
      <c r="I167" s="26">
        <f t="shared" si="10"/>
        <v>450</v>
      </c>
      <c r="J167" s="16">
        <f>H328+H487+H574+H390</f>
        <v>4100</v>
      </c>
      <c r="K167" s="16"/>
      <c r="L167" s="16"/>
      <c r="M167" s="16"/>
      <c r="N167" s="26">
        <f t="shared" si="12"/>
        <v>4100</v>
      </c>
      <c r="O167" s="8">
        <f t="shared" si="11"/>
        <v>112.32876712328768</v>
      </c>
    </row>
    <row r="168" spans="1:15" ht="15" customHeight="1" x14ac:dyDescent="0.25">
      <c r="A168" s="15">
        <v>613417</v>
      </c>
      <c r="B168" s="179" t="s">
        <v>159</v>
      </c>
      <c r="C168" s="130"/>
      <c r="D168" s="130"/>
      <c r="E168" s="130"/>
      <c r="F168" s="131"/>
      <c r="G168" s="16">
        <v>1450</v>
      </c>
      <c r="H168" s="16">
        <v>121</v>
      </c>
      <c r="I168" s="26">
        <f t="shared" si="10"/>
        <v>200</v>
      </c>
      <c r="J168" s="16">
        <f>H329+H391+H488+H575</f>
        <v>1650</v>
      </c>
      <c r="K168" s="16"/>
      <c r="L168" s="16"/>
      <c r="M168" s="16"/>
      <c r="N168" s="26">
        <f t="shared" si="12"/>
        <v>1650</v>
      </c>
      <c r="O168" s="8">
        <f t="shared" si="11"/>
        <v>113.79310344827587</v>
      </c>
    </row>
    <row r="169" spans="1:15" x14ac:dyDescent="0.25">
      <c r="A169" s="15">
        <v>613418</v>
      </c>
      <c r="B169" s="179" t="s">
        <v>160</v>
      </c>
      <c r="C169" s="130"/>
      <c r="D169" s="130"/>
      <c r="E169" s="130"/>
      <c r="F169" s="131"/>
      <c r="G169" s="16">
        <v>1250</v>
      </c>
      <c r="H169" s="16">
        <v>1330</v>
      </c>
      <c r="I169" s="26">
        <f t="shared" si="10"/>
        <v>-550</v>
      </c>
      <c r="J169" s="16">
        <f>H576</f>
        <v>700</v>
      </c>
      <c r="K169" s="16"/>
      <c r="L169" s="16"/>
      <c r="M169" s="16"/>
      <c r="N169" s="26">
        <f t="shared" si="12"/>
        <v>700</v>
      </c>
      <c r="O169" s="8">
        <f t="shared" si="11"/>
        <v>56.000000000000007</v>
      </c>
    </row>
    <row r="170" spans="1:15" ht="15" customHeight="1" x14ac:dyDescent="0.25">
      <c r="A170" s="15">
        <v>613481</v>
      </c>
      <c r="B170" s="179" t="s">
        <v>161</v>
      </c>
      <c r="C170" s="130"/>
      <c r="D170" s="130"/>
      <c r="E170" s="130"/>
      <c r="F170" s="131"/>
      <c r="G170" s="16">
        <v>3400</v>
      </c>
      <c r="H170" s="16">
        <v>0</v>
      </c>
      <c r="I170" s="26">
        <f t="shared" si="10"/>
        <v>0</v>
      </c>
      <c r="J170" s="16">
        <f>H489</f>
        <v>400</v>
      </c>
      <c r="K170" s="16"/>
      <c r="L170" s="16">
        <f>H577</f>
        <v>3000</v>
      </c>
      <c r="M170" s="16"/>
      <c r="N170" s="26">
        <f t="shared" si="12"/>
        <v>3400</v>
      </c>
      <c r="O170" s="8">
        <f t="shared" si="11"/>
        <v>100</v>
      </c>
    </row>
    <row r="171" spans="1:15" x14ac:dyDescent="0.25">
      <c r="A171" s="15">
        <v>613484</v>
      </c>
      <c r="B171" s="179" t="s">
        <v>162</v>
      </c>
      <c r="C171" s="130"/>
      <c r="D171" s="130"/>
      <c r="E171" s="130"/>
      <c r="F171" s="131"/>
      <c r="G171" s="16">
        <v>1200</v>
      </c>
      <c r="H171" s="16">
        <v>830</v>
      </c>
      <c r="I171" s="26">
        <f t="shared" si="10"/>
        <v>300</v>
      </c>
      <c r="J171" s="16">
        <f>H578</f>
        <v>1500</v>
      </c>
      <c r="K171" s="16"/>
      <c r="L171" s="16"/>
      <c r="M171" s="16"/>
      <c r="N171" s="26">
        <f t="shared" si="12"/>
        <v>1500</v>
      </c>
      <c r="O171" s="8">
        <f t="shared" si="11"/>
        <v>125</v>
      </c>
    </row>
    <row r="172" spans="1:15" ht="15" customHeight="1" x14ac:dyDescent="0.25">
      <c r="A172" s="15">
        <v>613487</v>
      </c>
      <c r="B172" s="179" t="s">
        <v>163</v>
      </c>
      <c r="C172" s="130"/>
      <c r="D172" s="130"/>
      <c r="E172" s="130"/>
      <c r="F172" s="131"/>
      <c r="G172" s="16">
        <v>2450</v>
      </c>
      <c r="H172" s="16">
        <v>0</v>
      </c>
      <c r="I172" s="26">
        <f t="shared" si="10"/>
        <v>0</v>
      </c>
      <c r="J172" s="18"/>
      <c r="K172" s="18"/>
      <c r="L172" s="18">
        <f>H579</f>
        <v>2450</v>
      </c>
      <c r="M172" s="18"/>
      <c r="N172" s="27">
        <f t="shared" si="12"/>
        <v>2450</v>
      </c>
      <c r="O172" s="8">
        <f t="shared" si="11"/>
        <v>100</v>
      </c>
    </row>
    <row r="173" spans="1:15" x14ac:dyDescent="0.25">
      <c r="A173" s="15">
        <v>613488</v>
      </c>
      <c r="B173" s="218" t="s">
        <v>164</v>
      </c>
      <c r="C173" s="130"/>
      <c r="D173" s="130"/>
      <c r="E173" s="130"/>
      <c r="F173" s="131"/>
      <c r="G173" s="16">
        <v>1000</v>
      </c>
      <c r="H173" s="16">
        <v>235</v>
      </c>
      <c r="I173" s="26">
        <f t="shared" si="10"/>
        <v>0</v>
      </c>
      <c r="J173" s="16">
        <f>H392</f>
        <v>1000</v>
      </c>
      <c r="K173" s="16"/>
      <c r="L173" s="16"/>
      <c r="M173" s="16"/>
      <c r="N173" s="26">
        <f t="shared" si="12"/>
        <v>1000</v>
      </c>
      <c r="O173" s="8">
        <f t="shared" si="11"/>
        <v>100</v>
      </c>
    </row>
    <row r="174" spans="1:15" ht="15" customHeight="1" x14ac:dyDescent="0.25">
      <c r="A174" s="6">
        <v>613500</v>
      </c>
      <c r="B174" s="180" t="s">
        <v>165</v>
      </c>
      <c r="C174" s="130"/>
      <c r="D174" s="130"/>
      <c r="E174" s="130"/>
      <c r="F174" s="131"/>
      <c r="G174" s="7">
        <v>9600</v>
      </c>
      <c r="H174" s="7">
        <f>SUM(H175:H176)</f>
        <v>5868</v>
      </c>
      <c r="I174" s="26">
        <f t="shared" si="10"/>
        <v>0</v>
      </c>
      <c r="J174" s="7">
        <f>J175+J176</f>
        <v>9600</v>
      </c>
      <c r="K174" s="7">
        <f>SUM(K175:K176)</f>
        <v>0</v>
      </c>
      <c r="L174" s="7">
        <f>SUM(L175:L176)</f>
        <v>0</v>
      </c>
      <c r="M174" s="7">
        <f>SUM(M175:M176)</f>
        <v>0</v>
      </c>
      <c r="N174" s="26">
        <f t="shared" si="12"/>
        <v>9600</v>
      </c>
      <c r="O174" s="8">
        <f t="shared" si="11"/>
        <v>100</v>
      </c>
    </row>
    <row r="175" spans="1:15" x14ac:dyDescent="0.25">
      <c r="A175" s="15">
        <v>613510</v>
      </c>
      <c r="B175" s="179" t="s">
        <v>166</v>
      </c>
      <c r="C175" s="130"/>
      <c r="D175" s="130"/>
      <c r="E175" s="130"/>
      <c r="F175" s="131"/>
      <c r="G175" s="16">
        <v>7100</v>
      </c>
      <c r="H175" s="16">
        <v>4073</v>
      </c>
      <c r="I175" s="26">
        <f t="shared" si="10"/>
        <v>0</v>
      </c>
      <c r="J175" s="16">
        <f>H581</f>
        <v>7100</v>
      </c>
      <c r="K175" s="16"/>
      <c r="L175" s="16"/>
      <c r="M175" s="16"/>
      <c r="N175" s="26">
        <f t="shared" si="12"/>
        <v>7100</v>
      </c>
      <c r="O175" s="8">
        <f t="shared" si="11"/>
        <v>100</v>
      </c>
    </row>
    <row r="176" spans="1:15" ht="15" customHeight="1" x14ac:dyDescent="0.25">
      <c r="A176" s="15">
        <v>613523</v>
      </c>
      <c r="B176" s="179" t="s">
        <v>167</v>
      </c>
      <c r="C176" s="130"/>
      <c r="D176" s="130"/>
      <c r="E176" s="130"/>
      <c r="F176" s="131"/>
      <c r="G176" s="16">
        <v>2500</v>
      </c>
      <c r="H176" s="16">
        <v>1795</v>
      </c>
      <c r="I176" s="26">
        <f t="shared" si="10"/>
        <v>0</v>
      </c>
      <c r="J176" s="16">
        <f>H582</f>
        <v>2500</v>
      </c>
      <c r="K176" s="16"/>
      <c r="L176" s="16"/>
      <c r="M176" s="16"/>
      <c r="N176" s="26">
        <f t="shared" si="12"/>
        <v>2500</v>
      </c>
      <c r="O176" s="8">
        <f t="shared" si="11"/>
        <v>100</v>
      </c>
    </row>
    <row r="177" spans="1:15" ht="15" customHeight="1" x14ac:dyDescent="0.25">
      <c r="A177" s="6">
        <v>613700</v>
      </c>
      <c r="B177" s="180" t="s">
        <v>168</v>
      </c>
      <c r="C177" s="130"/>
      <c r="D177" s="130"/>
      <c r="E177" s="130"/>
      <c r="F177" s="131"/>
      <c r="G177" s="7">
        <v>109915</v>
      </c>
      <c r="H177" s="7">
        <f>SUM(H178:H189)</f>
        <v>41196</v>
      </c>
      <c r="I177" s="26">
        <f t="shared" si="10"/>
        <v>88885</v>
      </c>
      <c r="J177" s="7">
        <f>SUM(J178:J189)</f>
        <v>28700</v>
      </c>
      <c r="K177" s="7">
        <f>SUM(K178:K186)</f>
        <v>2000</v>
      </c>
      <c r="L177" s="7">
        <f>SUM(L178:L189)</f>
        <v>168100</v>
      </c>
      <c r="M177" s="7">
        <f>SUM(M178:M186)</f>
        <v>0</v>
      </c>
      <c r="N177" s="26">
        <f t="shared" si="12"/>
        <v>198800</v>
      </c>
      <c r="O177" s="8">
        <f t="shared" si="11"/>
        <v>180.86703361688578</v>
      </c>
    </row>
    <row r="178" spans="1:15" ht="15" customHeight="1" x14ac:dyDescent="0.25">
      <c r="A178" s="15">
        <v>613711</v>
      </c>
      <c r="B178" s="179" t="s">
        <v>169</v>
      </c>
      <c r="C178" s="130"/>
      <c r="D178" s="130"/>
      <c r="E178" s="130"/>
      <c r="F178" s="131"/>
      <c r="G178" s="16">
        <v>4000</v>
      </c>
      <c r="H178" s="16">
        <v>117</v>
      </c>
      <c r="I178" s="26">
        <f t="shared" si="10"/>
        <v>1000</v>
      </c>
      <c r="J178" s="16"/>
      <c r="K178" s="16">
        <f>H584</f>
        <v>2000</v>
      </c>
      <c r="L178" s="16">
        <f>H491</f>
        <v>3000</v>
      </c>
      <c r="M178" s="16"/>
      <c r="N178" s="26">
        <f t="shared" si="12"/>
        <v>5000</v>
      </c>
      <c r="O178" s="8">
        <f t="shared" si="11"/>
        <v>125</v>
      </c>
    </row>
    <row r="179" spans="1:15" ht="15" customHeight="1" x14ac:dyDescent="0.25">
      <c r="A179" s="15">
        <v>613712</v>
      </c>
      <c r="B179" s="179" t="s">
        <v>170</v>
      </c>
      <c r="C179" s="130"/>
      <c r="D179" s="130"/>
      <c r="E179" s="130"/>
      <c r="F179" s="131"/>
      <c r="G179" s="16">
        <v>3900</v>
      </c>
      <c r="H179" s="16">
        <v>3061</v>
      </c>
      <c r="I179" s="26">
        <f t="shared" si="10"/>
        <v>-2300</v>
      </c>
      <c r="J179" s="16">
        <f>H394+H492+H585</f>
        <v>1600</v>
      </c>
      <c r="K179" s="16"/>
      <c r="L179" s="16"/>
      <c r="M179" s="16"/>
      <c r="N179" s="26">
        <f t="shared" si="12"/>
        <v>1600</v>
      </c>
      <c r="O179" s="8">
        <f t="shared" si="11"/>
        <v>41.025641025641022</v>
      </c>
    </row>
    <row r="180" spans="1:15" ht="15" customHeight="1" x14ac:dyDescent="0.25">
      <c r="A180" s="15">
        <v>613713</v>
      </c>
      <c r="B180" s="179" t="s">
        <v>171</v>
      </c>
      <c r="C180" s="130"/>
      <c r="D180" s="130"/>
      <c r="E180" s="130"/>
      <c r="F180" s="131"/>
      <c r="G180" s="16">
        <v>2000</v>
      </c>
      <c r="H180" s="16">
        <v>696</v>
      </c>
      <c r="I180" s="26">
        <f t="shared" si="10"/>
        <v>0</v>
      </c>
      <c r="J180" s="16">
        <f>H586</f>
        <v>2000</v>
      </c>
      <c r="K180" s="16"/>
      <c r="L180" s="16"/>
      <c r="M180" s="16"/>
      <c r="N180" s="26">
        <f t="shared" si="12"/>
        <v>2000</v>
      </c>
      <c r="O180" s="8">
        <f t="shared" si="11"/>
        <v>100</v>
      </c>
    </row>
    <row r="181" spans="1:15" ht="15" customHeight="1" x14ac:dyDescent="0.25">
      <c r="A181" s="15">
        <v>613716</v>
      </c>
      <c r="B181" s="179" t="s">
        <v>172</v>
      </c>
      <c r="C181" s="130"/>
      <c r="D181" s="130"/>
      <c r="E181" s="130"/>
      <c r="F181" s="131"/>
      <c r="G181" s="16">
        <v>0</v>
      </c>
      <c r="H181" s="16">
        <v>0</v>
      </c>
      <c r="I181" s="26">
        <f t="shared" si="10"/>
        <v>0</v>
      </c>
      <c r="J181" s="16"/>
      <c r="K181" s="16"/>
      <c r="L181" s="16"/>
      <c r="M181" s="16"/>
      <c r="N181" s="26">
        <f t="shared" si="12"/>
        <v>0</v>
      </c>
      <c r="O181" s="8" t="e">
        <f t="shared" si="11"/>
        <v>#DIV/0!</v>
      </c>
    </row>
    <row r="182" spans="1:15" ht="15" customHeight="1" x14ac:dyDescent="0.25">
      <c r="A182" s="15">
        <v>613717</v>
      </c>
      <c r="B182" s="179" t="s">
        <v>173</v>
      </c>
      <c r="C182" s="130"/>
      <c r="D182" s="130"/>
      <c r="E182" s="130"/>
      <c r="F182" s="131"/>
      <c r="G182" s="16">
        <v>0</v>
      </c>
      <c r="H182" s="16">
        <v>0</v>
      </c>
      <c r="I182" s="26">
        <f t="shared" si="10"/>
        <v>0</v>
      </c>
      <c r="J182" s="16"/>
      <c r="K182" s="16"/>
      <c r="L182" s="16"/>
      <c r="M182" s="16"/>
      <c r="N182" s="26">
        <f t="shared" si="12"/>
        <v>0</v>
      </c>
      <c r="O182" s="8" t="e">
        <f t="shared" si="11"/>
        <v>#DIV/0!</v>
      </c>
    </row>
    <row r="183" spans="1:15" ht="15" customHeight="1" x14ac:dyDescent="0.25">
      <c r="A183" s="15">
        <v>613721</v>
      </c>
      <c r="B183" s="179" t="s">
        <v>174</v>
      </c>
      <c r="C183" s="130"/>
      <c r="D183" s="130"/>
      <c r="E183" s="130"/>
      <c r="F183" s="131"/>
      <c r="G183" s="16">
        <v>14000</v>
      </c>
      <c r="H183" s="16">
        <v>4194</v>
      </c>
      <c r="I183" s="26">
        <f t="shared" si="10"/>
        <v>-8000</v>
      </c>
      <c r="J183" s="16">
        <f>H493</f>
        <v>3000</v>
      </c>
      <c r="K183" s="16"/>
      <c r="L183" s="16">
        <f>H493</f>
        <v>3000</v>
      </c>
      <c r="M183" s="16"/>
      <c r="N183" s="26">
        <f t="shared" si="12"/>
        <v>6000</v>
      </c>
      <c r="O183" s="8">
        <f t="shared" si="11"/>
        <v>42.857142857142854</v>
      </c>
    </row>
    <row r="184" spans="1:15" ht="15" customHeight="1" x14ac:dyDescent="0.25">
      <c r="A184" s="15">
        <v>613722</v>
      </c>
      <c r="B184" s="179" t="s">
        <v>175</v>
      </c>
      <c r="C184" s="130"/>
      <c r="D184" s="130"/>
      <c r="E184" s="130"/>
      <c r="F184" s="131"/>
      <c r="G184" s="16">
        <v>1400</v>
      </c>
      <c r="H184" s="16">
        <v>596</v>
      </c>
      <c r="I184" s="26">
        <f t="shared" si="10"/>
        <v>200</v>
      </c>
      <c r="J184" s="16">
        <f>H395+H494+H588</f>
        <v>1600</v>
      </c>
      <c r="K184" s="16"/>
      <c r="L184" s="16"/>
      <c r="M184" s="16"/>
      <c r="N184" s="26">
        <f t="shared" si="12"/>
        <v>1600</v>
      </c>
      <c r="O184" s="8">
        <f t="shared" si="11"/>
        <v>114.28571428571428</v>
      </c>
    </row>
    <row r="185" spans="1:15" ht="15" customHeight="1" x14ac:dyDescent="0.25">
      <c r="A185" s="15">
        <v>613723</v>
      </c>
      <c r="B185" s="221" t="s">
        <v>176</v>
      </c>
      <c r="C185" s="130"/>
      <c r="D185" s="130"/>
      <c r="E185" s="130"/>
      <c r="F185" s="131"/>
      <c r="G185" s="16">
        <v>1500</v>
      </c>
      <c r="H185" s="16">
        <v>420</v>
      </c>
      <c r="I185" s="26">
        <f t="shared" si="10"/>
        <v>1500</v>
      </c>
      <c r="J185" s="16">
        <f>H589</f>
        <v>3000</v>
      </c>
      <c r="K185" s="16"/>
      <c r="L185" s="16"/>
      <c r="M185" s="16"/>
      <c r="N185" s="26">
        <f t="shared" si="12"/>
        <v>3000</v>
      </c>
      <c r="O185" s="8">
        <f t="shared" si="11"/>
        <v>200</v>
      </c>
    </row>
    <row r="186" spans="1:15" ht="15" customHeight="1" x14ac:dyDescent="0.25">
      <c r="A186" s="15">
        <v>613724</v>
      </c>
      <c r="B186" s="179" t="s">
        <v>331</v>
      </c>
      <c r="C186" s="130"/>
      <c r="D186" s="130"/>
      <c r="E186" s="130"/>
      <c r="F186" s="131"/>
      <c r="G186" s="16">
        <v>47615</v>
      </c>
      <c r="H186" s="16">
        <v>7721</v>
      </c>
      <c r="I186" s="26">
        <f t="shared" si="10"/>
        <v>74485</v>
      </c>
      <c r="J186" s="16">
        <f>H496</f>
        <v>10000</v>
      </c>
      <c r="K186" s="16"/>
      <c r="L186" s="16">
        <v>112100</v>
      </c>
      <c r="M186" s="16"/>
      <c r="N186" s="26">
        <f t="shared" si="12"/>
        <v>122100</v>
      </c>
      <c r="O186" s="8">
        <f t="shared" si="11"/>
        <v>256.43179670271974</v>
      </c>
    </row>
    <row r="187" spans="1:15" ht="15" customHeight="1" x14ac:dyDescent="0.25">
      <c r="A187" s="15">
        <v>613725</v>
      </c>
      <c r="B187" s="179" t="s">
        <v>177</v>
      </c>
      <c r="C187" s="130"/>
      <c r="D187" s="130"/>
      <c r="E187" s="130"/>
      <c r="F187" s="131"/>
      <c r="G187" s="16">
        <v>1500</v>
      </c>
      <c r="H187" s="16">
        <v>0</v>
      </c>
      <c r="I187" s="26">
        <f t="shared" si="10"/>
        <v>0</v>
      </c>
      <c r="J187" s="16">
        <f>H498</f>
        <v>1500</v>
      </c>
      <c r="K187" s="16"/>
      <c r="L187" s="16"/>
      <c r="M187" s="16"/>
      <c r="N187" s="26">
        <f t="shared" si="12"/>
        <v>1500</v>
      </c>
      <c r="O187" s="8">
        <f t="shared" si="11"/>
        <v>100</v>
      </c>
    </row>
    <row r="188" spans="1:15" ht="15" customHeight="1" x14ac:dyDescent="0.25">
      <c r="A188" s="15">
        <v>613726</v>
      </c>
      <c r="B188" s="179" t="s">
        <v>178</v>
      </c>
      <c r="C188" s="130"/>
      <c r="D188" s="130"/>
      <c r="E188" s="130"/>
      <c r="F188" s="131"/>
      <c r="G188" s="16">
        <v>29000</v>
      </c>
      <c r="H188" s="16">
        <v>20510</v>
      </c>
      <c r="I188" s="26">
        <f t="shared" si="10"/>
        <v>-23000</v>
      </c>
      <c r="J188" s="16">
        <f>H499</f>
        <v>6000</v>
      </c>
      <c r="K188" s="16"/>
      <c r="L188" s="16"/>
      <c r="M188" s="16"/>
      <c r="N188" s="26">
        <f t="shared" si="12"/>
        <v>6000</v>
      </c>
      <c r="O188" s="8">
        <f t="shared" si="11"/>
        <v>20.689655172413794</v>
      </c>
    </row>
    <row r="189" spans="1:15" ht="15" customHeight="1" x14ac:dyDescent="0.25">
      <c r="A189" s="15">
        <v>613727</v>
      </c>
      <c r="B189" s="179" t="s">
        <v>179</v>
      </c>
      <c r="C189" s="130"/>
      <c r="D189" s="130"/>
      <c r="E189" s="130"/>
      <c r="F189" s="131"/>
      <c r="G189" s="16">
        <v>5000</v>
      </c>
      <c r="H189" s="16">
        <v>3881</v>
      </c>
      <c r="I189" s="26">
        <f t="shared" si="10"/>
        <v>45000</v>
      </c>
      <c r="J189" s="16"/>
      <c r="K189" s="16"/>
      <c r="L189" s="16">
        <f>H501</f>
        <v>50000</v>
      </c>
      <c r="M189" s="16"/>
      <c r="N189" s="26">
        <f t="shared" si="12"/>
        <v>50000</v>
      </c>
      <c r="O189" s="8">
        <f t="shared" si="11"/>
        <v>1000</v>
      </c>
    </row>
    <row r="190" spans="1:15" ht="15" customHeight="1" x14ac:dyDescent="0.25">
      <c r="A190" s="6">
        <v>613800</v>
      </c>
      <c r="B190" s="180" t="s">
        <v>180</v>
      </c>
      <c r="C190" s="130"/>
      <c r="D190" s="130"/>
      <c r="E190" s="130"/>
      <c r="F190" s="131"/>
      <c r="G190" s="7">
        <v>4400</v>
      </c>
      <c r="H190" s="7">
        <f>SUM(H191:H194)</f>
        <v>3620</v>
      </c>
      <c r="I190" s="26">
        <f t="shared" si="10"/>
        <v>0</v>
      </c>
      <c r="J190" s="7">
        <f>SUM(J191:J194)</f>
        <v>3400</v>
      </c>
      <c r="K190" s="7">
        <f>SUM(K191:K194)</f>
        <v>1000</v>
      </c>
      <c r="L190" s="7">
        <f>SUM(L191:L194)</f>
        <v>0</v>
      </c>
      <c r="M190" s="7">
        <f>SUM(M191:M194)</f>
        <v>0</v>
      </c>
      <c r="N190" s="7">
        <f>SUM(N191:N194)</f>
        <v>4400</v>
      </c>
      <c r="O190" s="8">
        <f t="shared" si="11"/>
        <v>100</v>
      </c>
    </row>
    <row r="191" spans="1:15" x14ac:dyDescent="0.25">
      <c r="A191" s="15">
        <v>613811</v>
      </c>
      <c r="B191" s="179" t="s">
        <v>181</v>
      </c>
      <c r="C191" s="130"/>
      <c r="D191" s="130"/>
      <c r="E191" s="130"/>
      <c r="F191" s="131"/>
      <c r="G191" s="16">
        <v>1000</v>
      </c>
      <c r="H191" s="16">
        <v>954</v>
      </c>
      <c r="I191" s="26">
        <f t="shared" si="10"/>
        <v>0</v>
      </c>
      <c r="J191" s="16"/>
      <c r="K191" s="16">
        <f>H397</f>
        <v>1000</v>
      </c>
      <c r="L191" s="30"/>
      <c r="M191" s="30"/>
      <c r="N191" s="26">
        <f t="shared" si="12"/>
        <v>1000</v>
      </c>
      <c r="O191" s="8">
        <f t="shared" si="11"/>
        <v>100</v>
      </c>
    </row>
    <row r="192" spans="1:15" x14ac:dyDescent="0.25">
      <c r="A192" s="15">
        <v>613814</v>
      </c>
      <c r="B192" s="179" t="s">
        <v>182</v>
      </c>
      <c r="C192" s="130"/>
      <c r="D192" s="130"/>
      <c r="E192" s="130"/>
      <c r="F192" s="131"/>
      <c r="G192" s="16">
        <v>1200</v>
      </c>
      <c r="H192" s="16">
        <v>1200</v>
      </c>
      <c r="I192" s="26">
        <f t="shared" si="10"/>
        <v>0</v>
      </c>
      <c r="J192" s="16">
        <f>H398</f>
        <v>1200</v>
      </c>
      <c r="K192" s="16"/>
      <c r="L192" s="16"/>
      <c r="M192" s="16"/>
      <c r="N192" s="26">
        <f t="shared" si="12"/>
        <v>1200</v>
      </c>
      <c r="O192" s="8">
        <f t="shared" si="11"/>
        <v>100</v>
      </c>
    </row>
    <row r="193" spans="1:15" x14ac:dyDescent="0.25">
      <c r="A193" s="15">
        <v>613821</v>
      </c>
      <c r="B193" s="221" t="s">
        <v>183</v>
      </c>
      <c r="C193" s="130"/>
      <c r="D193" s="130"/>
      <c r="E193" s="130"/>
      <c r="F193" s="131"/>
      <c r="G193" s="16">
        <v>500</v>
      </c>
      <c r="H193" s="16">
        <v>281</v>
      </c>
      <c r="I193" s="26"/>
      <c r="J193" s="16">
        <f>H399</f>
        <v>500</v>
      </c>
      <c r="K193" s="16"/>
      <c r="L193" s="16"/>
      <c r="M193" s="16"/>
      <c r="N193" s="26">
        <f t="shared" si="12"/>
        <v>500</v>
      </c>
      <c r="O193" s="8">
        <f t="shared" si="11"/>
        <v>100</v>
      </c>
    </row>
    <row r="194" spans="1:15" ht="15" customHeight="1" x14ac:dyDescent="0.25">
      <c r="A194" s="15">
        <v>613822</v>
      </c>
      <c r="B194" s="179" t="s">
        <v>184</v>
      </c>
      <c r="C194" s="130"/>
      <c r="D194" s="130"/>
      <c r="E194" s="130"/>
      <c r="F194" s="131"/>
      <c r="G194" s="16">
        <v>1700</v>
      </c>
      <c r="H194" s="16">
        <v>1185</v>
      </c>
      <c r="I194" s="26">
        <f t="shared" ref="I194:I260" si="14">N194-G194</f>
        <v>0</v>
      </c>
      <c r="J194" s="16">
        <f>H400</f>
        <v>1700</v>
      </c>
      <c r="K194" s="16"/>
      <c r="L194" s="16"/>
      <c r="M194" s="16"/>
      <c r="N194" s="26">
        <f t="shared" si="12"/>
        <v>1700</v>
      </c>
      <c r="O194" s="8">
        <f t="shared" si="11"/>
        <v>100</v>
      </c>
    </row>
    <row r="195" spans="1:15" x14ac:dyDescent="0.25">
      <c r="A195" s="6">
        <v>613900</v>
      </c>
      <c r="B195" s="180" t="s">
        <v>185</v>
      </c>
      <c r="C195" s="130"/>
      <c r="D195" s="130"/>
      <c r="E195" s="130"/>
      <c r="F195" s="131"/>
      <c r="G195" s="7">
        <v>202840</v>
      </c>
      <c r="H195" s="7">
        <f t="shared" ref="H195:M195" si="15">SUM(H196:H218)</f>
        <v>124671</v>
      </c>
      <c r="I195" s="26">
        <f t="shared" si="14"/>
        <v>-16320</v>
      </c>
      <c r="J195" s="7">
        <f t="shared" si="15"/>
        <v>150020</v>
      </c>
      <c r="K195" s="7">
        <f t="shared" si="15"/>
        <v>0</v>
      </c>
      <c r="L195" s="7">
        <f t="shared" si="15"/>
        <v>36500</v>
      </c>
      <c r="M195" s="7">
        <f t="shared" si="15"/>
        <v>0</v>
      </c>
      <c r="N195" s="26">
        <f t="shared" si="12"/>
        <v>186520</v>
      </c>
      <c r="O195" s="8">
        <f t="shared" si="11"/>
        <v>91.954249654900408</v>
      </c>
    </row>
    <row r="196" spans="1:15" x14ac:dyDescent="0.25">
      <c r="A196" s="15">
        <v>613912</v>
      </c>
      <c r="B196" s="218" t="s">
        <v>186</v>
      </c>
      <c r="C196" s="130"/>
      <c r="D196" s="130"/>
      <c r="E196" s="130"/>
      <c r="F196" s="131"/>
      <c r="G196" s="16">
        <v>400</v>
      </c>
      <c r="H196" s="16">
        <v>570</v>
      </c>
      <c r="I196" s="26">
        <f t="shared" si="14"/>
        <v>500</v>
      </c>
      <c r="J196" s="16">
        <f>H331+H402</f>
        <v>900</v>
      </c>
      <c r="K196" s="16"/>
      <c r="L196" s="16"/>
      <c r="M196" s="16"/>
      <c r="N196" s="26">
        <f t="shared" si="12"/>
        <v>900</v>
      </c>
      <c r="O196" s="8">
        <f t="shared" si="11"/>
        <v>225</v>
      </c>
    </row>
    <row r="197" spans="1:15" ht="15" customHeight="1" x14ac:dyDescent="0.25">
      <c r="A197" s="15">
        <v>613913</v>
      </c>
      <c r="B197" s="179" t="s">
        <v>187</v>
      </c>
      <c r="C197" s="130"/>
      <c r="D197" s="130"/>
      <c r="E197" s="130"/>
      <c r="F197" s="131"/>
      <c r="G197" s="16">
        <v>1000</v>
      </c>
      <c r="H197" s="16">
        <v>798</v>
      </c>
      <c r="I197" s="26">
        <f t="shared" si="14"/>
        <v>0</v>
      </c>
      <c r="J197" s="16">
        <f>H332</f>
        <v>1000</v>
      </c>
      <c r="K197" s="16"/>
      <c r="L197" s="16"/>
      <c r="M197" s="16"/>
      <c r="N197" s="26">
        <f t="shared" si="12"/>
        <v>1000</v>
      </c>
      <c r="O197" s="8">
        <f t="shared" ref="O197:O267" si="16">N197/G197*100</f>
        <v>100</v>
      </c>
    </row>
    <row r="198" spans="1:15" ht="15" customHeight="1" x14ac:dyDescent="0.25">
      <c r="A198" s="15">
        <v>613914</v>
      </c>
      <c r="B198" s="179" t="s">
        <v>188</v>
      </c>
      <c r="C198" s="130"/>
      <c r="D198" s="130"/>
      <c r="E198" s="130"/>
      <c r="F198" s="131"/>
      <c r="G198" s="16">
        <v>9000</v>
      </c>
      <c r="H198" s="16">
        <v>3186</v>
      </c>
      <c r="I198" s="26">
        <f t="shared" si="14"/>
        <v>0</v>
      </c>
      <c r="J198" s="16">
        <f>H333</f>
        <v>9000</v>
      </c>
      <c r="K198" s="16"/>
      <c r="L198" s="16"/>
      <c r="M198" s="16"/>
      <c r="N198" s="26">
        <f t="shared" si="12"/>
        <v>9000</v>
      </c>
      <c r="O198" s="8">
        <f t="shared" si="16"/>
        <v>100</v>
      </c>
    </row>
    <row r="199" spans="1:15" x14ac:dyDescent="0.25">
      <c r="A199" s="15">
        <v>613915</v>
      </c>
      <c r="B199" s="179" t="s">
        <v>189</v>
      </c>
      <c r="C199" s="130"/>
      <c r="D199" s="130"/>
      <c r="E199" s="130"/>
      <c r="F199" s="131"/>
      <c r="G199" s="16">
        <v>1700</v>
      </c>
      <c r="H199" s="16">
        <v>978</v>
      </c>
      <c r="I199" s="26">
        <f t="shared" si="14"/>
        <v>0</v>
      </c>
      <c r="J199" s="16">
        <f>H592</f>
        <v>1700</v>
      </c>
      <c r="K199" s="16"/>
      <c r="L199" s="16"/>
      <c r="M199" s="16"/>
      <c r="N199" s="26">
        <f t="shared" si="12"/>
        <v>1700</v>
      </c>
      <c r="O199" s="8">
        <f t="shared" si="16"/>
        <v>100</v>
      </c>
    </row>
    <row r="200" spans="1:15" ht="15" customHeight="1" x14ac:dyDescent="0.25">
      <c r="A200" s="15">
        <v>613916</v>
      </c>
      <c r="B200" s="179" t="s">
        <v>190</v>
      </c>
      <c r="C200" s="130"/>
      <c r="D200" s="130"/>
      <c r="E200" s="130"/>
      <c r="F200" s="131"/>
      <c r="G200" s="16">
        <v>3500</v>
      </c>
      <c r="H200" s="16">
        <v>3051</v>
      </c>
      <c r="I200" s="26">
        <f t="shared" si="14"/>
        <v>0</v>
      </c>
      <c r="J200" s="16">
        <f>H335+H403</f>
        <v>2500</v>
      </c>
      <c r="K200" s="16"/>
      <c r="L200" s="16">
        <f>H503</f>
        <v>1000</v>
      </c>
      <c r="M200" s="16"/>
      <c r="N200" s="26">
        <f t="shared" si="12"/>
        <v>3500</v>
      </c>
      <c r="O200" s="8">
        <f t="shared" si="16"/>
        <v>100</v>
      </c>
    </row>
    <row r="201" spans="1:15" x14ac:dyDescent="0.25">
      <c r="A201" s="15">
        <v>613919</v>
      </c>
      <c r="B201" s="218" t="s">
        <v>191</v>
      </c>
      <c r="C201" s="130"/>
      <c r="D201" s="130"/>
      <c r="E201" s="130"/>
      <c r="F201" s="131"/>
      <c r="G201" s="16">
        <v>0</v>
      </c>
      <c r="H201" s="16">
        <v>0</v>
      </c>
      <c r="I201" s="26">
        <f t="shared" si="14"/>
        <v>0</v>
      </c>
      <c r="J201" s="16"/>
      <c r="K201" s="16"/>
      <c r="L201" s="16"/>
      <c r="M201" s="16"/>
      <c r="N201" s="26">
        <f t="shared" si="12"/>
        <v>0</v>
      </c>
      <c r="O201" s="8" t="e">
        <f t="shared" si="16"/>
        <v>#DIV/0!</v>
      </c>
    </row>
    <row r="202" spans="1:15" ht="15" customHeight="1" x14ac:dyDescent="0.25">
      <c r="A202" s="15">
        <v>613922</v>
      </c>
      <c r="B202" s="179" t="s">
        <v>192</v>
      </c>
      <c r="C202" s="130"/>
      <c r="D202" s="130"/>
      <c r="E202" s="130"/>
      <c r="F202" s="131"/>
      <c r="G202" s="16">
        <v>1500</v>
      </c>
      <c r="H202" s="16">
        <v>300</v>
      </c>
      <c r="I202" s="26">
        <f t="shared" si="14"/>
        <v>0</v>
      </c>
      <c r="J202" s="16">
        <f>H336+H404+H504</f>
        <v>1500</v>
      </c>
      <c r="K202" s="30"/>
      <c r="L202" s="16"/>
      <c r="M202" s="30"/>
      <c r="N202" s="26">
        <f t="shared" si="12"/>
        <v>1500</v>
      </c>
      <c r="O202" s="8">
        <f t="shared" si="16"/>
        <v>100</v>
      </c>
    </row>
    <row r="203" spans="1:15" ht="15" customHeight="1" x14ac:dyDescent="0.25">
      <c r="A203" s="15">
        <v>613924</v>
      </c>
      <c r="B203" s="179" t="s">
        <v>193</v>
      </c>
      <c r="C203" s="130"/>
      <c r="D203" s="130"/>
      <c r="E203" s="130"/>
      <c r="F203" s="131"/>
      <c r="G203" s="16">
        <v>300</v>
      </c>
      <c r="H203" s="16">
        <v>0</v>
      </c>
      <c r="I203" s="26">
        <f t="shared" si="14"/>
        <v>0</v>
      </c>
      <c r="J203" s="31">
        <f>H593</f>
        <v>300</v>
      </c>
      <c r="K203" s="32"/>
      <c r="L203" s="32"/>
      <c r="M203" s="32"/>
      <c r="N203" s="26">
        <f t="shared" si="12"/>
        <v>300</v>
      </c>
      <c r="O203" s="8">
        <f t="shared" si="16"/>
        <v>100</v>
      </c>
    </row>
    <row r="204" spans="1:15" x14ac:dyDescent="0.25">
      <c r="A204" s="15">
        <v>613932</v>
      </c>
      <c r="B204" s="179" t="s">
        <v>194</v>
      </c>
      <c r="C204" s="130"/>
      <c r="D204" s="130"/>
      <c r="E204" s="130"/>
      <c r="F204" s="131"/>
      <c r="G204" s="16">
        <v>1000</v>
      </c>
      <c r="H204" s="16">
        <v>0</v>
      </c>
      <c r="I204" s="26">
        <f t="shared" si="14"/>
        <v>0</v>
      </c>
      <c r="J204" s="32">
        <f>H505</f>
        <v>1000</v>
      </c>
      <c r="K204" s="32"/>
      <c r="L204" s="32"/>
      <c r="M204" s="32"/>
      <c r="N204" s="26">
        <f t="shared" ref="N204:N295" si="17">SUM(J204:M204)</f>
        <v>1000</v>
      </c>
      <c r="O204" s="8">
        <f t="shared" si="16"/>
        <v>100</v>
      </c>
    </row>
    <row r="205" spans="1:15" ht="15" customHeight="1" x14ac:dyDescent="0.25">
      <c r="A205" s="15">
        <v>613934</v>
      </c>
      <c r="B205" s="179" t="s">
        <v>195</v>
      </c>
      <c r="C205" s="130"/>
      <c r="D205" s="130"/>
      <c r="E205" s="130"/>
      <c r="F205" s="131"/>
      <c r="G205" s="16">
        <v>9300</v>
      </c>
      <c r="H205" s="16">
        <v>5643</v>
      </c>
      <c r="I205" s="26">
        <f t="shared" si="14"/>
        <v>-1000</v>
      </c>
      <c r="J205" s="32">
        <f>H405+H506</f>
        <v>8300</v>
      </c>
      <c r="K205" s="32"/>
      <c r="L205" s="32"/>
      <c r="M205" s="32"/>
      <c r="N205" s="26">
        <f t="shared" si="17"/>
        <v>8300</v>
      </c>
      <c r="O205" s="8">
        <f t="shared" si="16"/>
        <v>89.247311827956992</v>
      </c>
    </row>
    <row r="206" spans="1:15" ht="15" customHeight="1" x14ac:dyDescent="0.25">
      <c r="A206" s="15">
        <v>613937</v>
      </c>
      <c r="B206" s="179" t="s">
        <v>196</v>
      </c>
      <c r="C206" s="130"/>
      <c r="D206" s="130"/>
      <c r="E206" s="130"/>
      <c r="F206" s="131"/>
      <c r="G206" s="16">
        <v>0</v>
      </c>
      <c r="H206" s="16">
        <v>0</v>
      </c>
      <c r="I206" s="26">
        <f t="shared" si="14"/>
        <v>0</v>
      </c>
      <c r="J206" s="32">
        <f>[1]urbanizam!G180</f>
        <v>0</v>
      </c>
      <c r="K206" s="32"/>
      <c r="L206" s="32"/>
      <c r="M206" s="32"/>
      <c r="N206" s="26">
        <f t="shared" si="17"/>
        <v>0</v>
      </c>
      <c r="O206" s="8" t="e">
        <f t="shared" si="16"/>
        <v>#DIV/0!</v>
      </c>
    </row>
    <row r="207" spans="1:15" x14ac:dyDescent="0.25">
      <c r="A207" s="15">
        <v>613961</v>
      </c>
      <c r="B207" s="179" t="s">
        <v>197</v>
      </c>
      <c r="C207" s="130"/>
      <c r="D207" s="130"/>
      <c r="E207" s="130"/>
      <c r="F207" s="131"/>
      <c r="G207" s="16">
        <v>0</v>
      </c>
      <c r="H207" s="16">
        <v>0</v>
      </c>
      <c r="I207" s="26">
        <f t="shared" si="14"/>
        <v>0</v>
      </c>
      <c r="J207" s="32">
        <f>[1]privreda!G183</f>
        <v>0</v>
      </c>
      <c r="K207" s="32"/>
      <c r="L207" s="32"/>
      <c r="M207" s="32"/>
      <c r="N207" s="26">
        <f t="shared" si="17"/>
        <v>0</v>
      </c>
      <c r="O207" s="8" t="e">
        <f t="shared" si="16"/>
        <v>#DIV/0!</v>
      </c>
    </row>
    <row r="208" spans="1:15" x14ac:dyDescent="0.25">
      <c r="A208" s="15">
        <v>613962</v>
      </c>
      <c r="B208" s="179" t="s">
        <v>198</v>
      </c>
      <c r="C208" s="130"/>
      <c r="D208" s="130"/>
      <c r="E208" s="130"/>
      <c r="F208" s="131"/>
      <c r="G208" s="16">
        <v>3000</v>
      </c>
      <c r="H208" s="16">
        <v>1631</v>
      </c>
      <c r="I208" s="26">
        <f t="shared" si="14"/>
        <v>0</v>
      </c>
      <c r="J208" s="32">
        <f>H406+H508</f>
        <v>3000</v>
      </c>
      <c r="K208" s="32"/>
      <c r="L208" s="32"/>
      <c r="M208" s="32"/>
      <c r="N208" s="26">
        <f t="shared" si="17"/>
        <v>3000</v>
      </c>
      <c r="O208" s="8">
        <f t="shared" si="16"/>
        <v>100</v>
      </c>
    </row>
    <row r="209" spans="1:15" ht="15" customHeight="1" x14ac:dyDescent="0.25">
      <c r="A209" s="15">
        <v>613973</v>
      </c>
      <c r="B209" s="179" t="s">
        <v>199</v>
      </c>
      <c r="C209" s="130"/>
      <c r="D209" s="130"/>
      <c r="E209" s="130"/>
      <c r="F209" s="131"/>
      <c r="G209" s="16">
        <v>0</v>
      </c>
      <c r="H209" s="16">
        <v>0</v>
      </c>
      <c r="I209" s="26">
        <f t="shared" si="14"/>
        <v>0</v>
      </c>
      <c r="J209" s="32">
        <f>[1]privreda!G185+[1]urbanizam!G183</f>
        <v>0</v>
      </c>
      <c r="K209" s="32"/>
      <c r="L209" s="32"/>
      <c r="M209" s="32"/>
      <c r="N209" s="26">
        <f t="shared" si="17"/>
        <v>0</v>
      </c>
      <c r="O209" s="8" t="e">
        <f t="shared" si="16"/>
        <v>#DIV/0!</v>
      </c>
    </row>
    <row r="210" spans="1:15" ht="15" customHeight="1" x14ac:dyDescent="0.25">
      <c r="A210" s="15">
        <v>613974</v>
      </c>
      <c r="B210" s="179" t="s">
        <v>200</v>
      </c>
      <c r="C210" s="130"/>
      <c r="D210" s="130"/>
      <c r="E210" s="130"/>
      <c r="F210" s="131"/>
      <c r="G210" s="16">
        <v>15500</v>
      </c>
      <c r="H210" s="16">
        <v>8092</v>
      </c>
      <c r="I210" s="26">
        <f t="shared" si="14"/>
        <v>-2000</v>
      </c>
      <c r="J210" s="32">
        <f>H337</f>
        <v>8000</v>
      </c>
      <c r="K210" s="32"/>
      <c r="L210" s="32">
        <f>H510</f>
        <v>5500</v>
      </c>
      <c r="M210" s="32"/>
      <c r="N210" s="26">
        <f t="shared" si="17"/>
        <v>13500</v>
      </c>
      <c r="O210" s="8">
        <f t="shared" si="16"/>
        <v>87.096774193548384</v>
      </c>
    </row>
    <row r="211" spans="1:15" ht="15" customHeight="1" x14ac:dyDescent="0.25">
      <c r="A211" s="15">
        <v>613975</v>
      </c>
      <c r="B211" s="179" t="s">
        <v>201</v>
      </c>
      <c r="C211" s="130"/>
      <c r="D211" s="130"/>
      <c r="E211" s="130"/>
      <c r="F211" s="131"/>
      <c r="G211" s="16">
        <v>46200</v>
      </c>
      <c r="H211" s="16">
        <v>34650</v>
      </c>
      <c r="I211" s="26">
        <f t="shared" si="14"/>
        <v>0</v>
      </c>
      <c r="J211" s="32">
        <f>H338</f>
        <v>46200</v>
      </c>
      <c r="K211" s="32"/>
      <c r="L211" s="32"/>
      <c r="M211" s="32"/>
      <c r="N211" s="26">
        <f t="shared" si="17"/>
        <v>46200</v>
      </c>
      <c r="O211" s="8">
        <f t="shared" si="16"/>
        <v>100</v>
      </c>
    </row>
    <row r="212" spans="1:15" ht="15" customHeight="1" x14ac:dyDescent="0.25">
      <c r="A212" s="15">
        <v>613976</v>
      </c>
      <c r="B212" s="179" t="s">
        <v>202</v>
      </c>
      <c r="C212" s="130"/>
      <c r="D212" s="130"/>
      <c r="E212" s="130"/>
      <c r="F212" s="131"/>
      <c r="G212" s="16">
        <v>10500</v>
      </c>
      <c r="H212" s="16">
        <v>4400</v>
      </c>
      <c r="I212" s="26">
        <f t="shared" si="14"/>
        <v>-2500</v>
      </c>
      <c r="J212" s="32">
        <f>H339+H407+H511</f>
        <v>8000</v>
      </c>
      <c r="K212" s="32"/>
      <c r="L212" s="32"/>
      <c r="M212" s="32"/>
      <c r="N212" s="26">
        <f>SUM(J212:M212)</f>
        <v>8000</v>
      </c>
      <c r="O212" s="8">
        <f t="shared" si="16"/>
        <v>76.19047619047619</v>
      </c>
    </row>
    <row r="213" spans="1:15" ht="15" customHeight="1" x14ac:dyDescent="0.25">
      <c r="A213" s="15">
        <v>613983</v>
      </c>
      <c r="B213" s="179" t="s">
        <v>203</v>
      </c>
      <c r="C213" s="130"/>
      <c r="D213" s="130"/>
      <c r="E213" s="130"/>
      <c r="F213" s="131"/>
      <c r="G213" s="16">
        <v>2170</v>
      </c>
      <c r="H213" s="16">
        <v>1377</v>
      </c>
      <c r="I213" s="26">
        <f t="shared" si="14"/>
        <v>180</v>
      </c>
      <c r="J213" s="32">
        <f>H340+H408+H512+H595</f>
        <v>2350</v>
      </c>
      <c r="K213" s="32"/>
      <c r="L213" s="32"/>
      <c r="M213" s="32"/>
      <c r="N213" s="26">
        <f t="shared" si="17"/>
        <v>2350</v>
      </c>
      <c r="O213" s="8">
        <f t="shared" si="16"/>
        <v>108.29493087557604</v>
      </c>
    </row>
    <row r="214" spans="1:15" ht="23.25" customHeight="1" x14ac:dyDescent="0.25">
      <c r="A214" s="15">
        <v>613985</v>
      </c>
      <c r="B214" s="179" t="s">
        <v>204</v>
      </c>
      <c r="C214" s="130"/>
      <c r="D214" s="130"/>
      <c r="E214" s="130"/>
      <c r="F214" s="131"/>
      <c r="G214" s="16">
        <v>0</v>
      </c>
      <c r="H214" s="16">
        <v>0</v>
      </c>
      <c r="I214" s="26">
        <f t="shared" si="14"/>
        <v>0</v>
      </c>
      <c r="J214" s="32"/>
      <c r="K214" s="32"/>
      <c r="L214" s="32"/>
      <c r="M214" s="32"/>
      <c r="N214" s="26">
        <f>SUM(J214:M214)</f>
        <v>0</v>
      </c>
      <c r="O214" s="8" t="e">
        <f t="shared" si="16"/>
        <v>#DIV/0!</v>
      </c>
    </row>
    <row r="215" spans="1:15" ht="25.5" customHeight="1" x14ac:dyDescent="0.25">
      <c r="A215" s="15">
        <v>613986</v>
      </c>
      <c r="B215" s="179" t="s">
        <v>205</v>
      </c>
      <c r="C215" s="130"/>
      <c r="D215" s="130"/>
      <c r="E215" s="130"/>
      <c r="F215" s="131"/>
      <c r="G215" s="16">
        <v>2820</v>
      </c>
      <c r="H215" s="16">
        <v>2172</v>
      </c>
      <c r="I215" s="26">
        <f t="shared" si="14"/>
        <v>0</v>
      </c>
      <c r="J215" s="32">
        <f>H341+H409+H513</f>
        <v>2820</v>
      </c>
      <c r="K215" s="32"/>
      <c r="L215" s="32"/>
      <c r="M215" s="32"/>
      <c r="N215" s="26">
        <f>SUM(J215:M215)</f>
        <v>2820</v>
      </c>
      <c r="O215" s="8">
        <f t="shared" si="16"/>
        <v>100</v>
      </c>
    </row>
    <row r="216" spans="1:15" ht="26.25" customHeight="1" x14ac:dyDescent="0.25">
      <c r="A216" s="15">
        <v>613987</v>
      </c>
      <c r="B216" s="179" t="s">
        <v>206</v>
      </c>
      <c r="C216" s="130"/>
      <c r="D216" s="130"/>
      <c r="E216" s="130"/>
      <c r="F216" s="131"/>
      <c r="G216" s="16">
        <v>4200</v>
      </c>
      <c r="H216" s="16">
        <v>3258</v>
      </c>
      <c r="I216" s="26">
        <f t="shared" si="14"/>
        <v>0</v>
      </c>
      <c r="J216" s="32">
        <f>H342+H410+H514</f>
        <v>4200</v>
      </c>
      <c r="K216" s="32"/>
      <c r="L216" s="32"/>
      <c r="M216" s="32"/>
      <c r="N216" s="26">
        <f>SUM(J216:M216)</f>
        <v>4200</v>
      </c>
      <c r="O216" s="8">
        <f t="shared" si="16"/>
        <v>100</v>
      </c>
    </row>
    <row r="217" spans="1:15" ht="23.25" customHeight="1" x14ac:dyDescent="0.25">
      <c r="A217" s="15">
        <v>613988</v>
      </c>
      <c r="B217" s="179" t="s">
        <v>207</v>
      </c>
      <c r="C217" s="130"/>
      <c r="D217" s="130"/>
      <c r="E217" s="130"/>
      <c r="F217" s="131"/>
      <c r="G217" s="16">
        <v>6750</v>
      </c>
      <c r="H217" s="16">
        <v>5222</v>
      </c>
      <c r="I217" s="26">
        <f t="shared" si="14"/>
        <v>0</v>
      </c>
      <c r="J217" s="32">
        <f>H343+H411+H515</f>
        <v>6750</v>
      </c>
      <c r="K217" s="32"/>
      <c r="L217" s="32"/>
      <c r="M217" s="32"/>
      <c r="N217" s="26">
        <f>SUM(J217:M217)</f>
        <v>6750</v>
      </c>
      <c r="O217" s="8">
        <f t="shared" si="16"/>
        <v>100</v>
      </c>
    </row>
    <row r="218" spans="1:15" ht="15" customHeight="1" x14ac:dyDescent="0.25">
      <c r="A218" s="33">
        <v>613991</v>
      </c>
      <c r="B218" s="223" t="s">
        <v>208</v>
      </c>
      <c r="C218" s="130"/>
      <c r="D218" s="130"/>
      <c r="E218" s="130"/>
      <c r="F218" s="131"/>
      <c r="G218" s="34">
        <v>84000</v>
      </c>
      <c r="H218" s="34">
        <v>49343</v>
      </c>
      <c r="I218" s="26">
        <f t="shared" si="14"/>
        <v>-11500</v>
      </c>
      <c r="J218" s="18">
        <f>SUM(J219:J224)</f>
        <v>42500</v>
      </c>
      <c r="K218" s="18">
        <f>SUM(K219:K221)</f>
        <v>0</v>
      </c>
      <c r="L218" s="18">
        <f>SUM(L219:L224)</f>
        <v>30000</v>
      </c>
      <c r="M218" s="18">
        <f>SUM(M219:M221)</f>
        <v>0</v>
      </c>
      <c r="N218" s="27">
        <f t="shared" si="17"/>
        <v>72500</v>
      </c>
      <c r="O218" s="8">
        <f t="shared" si="16"/>
        <v>86.30952380952381</v>
      </c>
    </row>
    <row r="219" spans="1:15" ht="15" customHeight="1" x14ac:dyDescent="0.25">
      <c r="A219" s="33"/>
      <c r="B219" s="182" t="s">
        <v>209</v>
      </c>
      <c r="C219" s="130"/>
      <c r="D219" s="130"/>
      <c r="E219" s="130"/>
      <c r="F219" s="131"/>
      <c r="G219" s="18">
        <v>11000</v>
      </c>
      <c r="H219" s="17">
        <v>1291</v>
      </c>
      <c r="I219" s="26">
        <f t="shared" si="14"/>
        <v>0</v>
      </c>
      <c r="J219" s="18">
        <v>8000</v>
      </c>
      <c r="K219" s="18"/>
      <c r="L219" s="18">
        <v>3000</v>
      </c>
      <c r="M219" s="18"/>
      <c r="N219" s="27">
        <f t="shared" si="17"/>
        <v>11000</v>
      </c>
      <c r="O219" s="8">
        <f t="shared" si="16"/>
        <v>100</v>
      </c>
    </row>
    <row r="220" spans="1:15" ht="15" customHeight="1" x14ac:dyDescent="0.25">
      <c r="A220" s="33"/>
      <c r="B220" s="182" t="s">
        <v>210</v>
      </c>
      <c r="C220" s="130"/>
      <c r="D220" s="130"/>
      <c r="E220" s="130"/>
      <c r="F220" s="131"/>
      <c r="G220" s="18">
        <v>60000</v>
      </c>
      <c r="H220" s="17"/>
      <c r="I220" s="26">
        <f t="shared" si="14"/>
        <v>-10000</v>
      </c>
      <c r="J220" s="18">
        <v>25000</v>
      </c>
      <c r="K220" s="18"/>
      <c r="L220" s="18">
        <v>25000</v>
      </c>
      <c r="M220" s="18"/>
      <c r="N220" s="27">
        <f t="shared" si="17"/>
        <v>50000</v>
      </c>
      <c r="O220" s="8">
        <f t="shared" si="16"/>
        <v>83.333333333333343</v>
      </c>
    </row>
    <row r="221" spans="1:15" ht="15" customHeight="1" x14ac:dyDescent="0.25">
      <c r="A221" s="33"/>
      <c r="B221" s="182" t="s">
        <v>208</v>
      </c>
      <c r="C221" s="130"/>
      <c r="D221" s="130"/>
      <c r="E221" s="130"/>
      <c r="F221" s="131"/>
      <c r="G221" s="18">
        <v>4000</v>
      </c>
      <c r="H221" s="17">
        <v>625</v>
      </c>
      <c r="I221" s="26">
        <f t="shared" si="14"/>
        <v>-2000</v>
      </c>
      <c r="J221" s="18">
        <f>H417+H344</f>
        <v>2000</v>
      </c>
      <c r="K221" s="18"/>
      <c r="L221" s="18"/>
      <c r="M221" s="18"/>
      <c r="N221" s="27">
        <f t="shared" si="17"/>
        <v>2000</v>
      </c>
      <c r="O221" s="8">
        <f t="shared" si="16"/>
        <v>50</v>
      </c>
    </row>
    <row r="222" spans="1:15" ht="14.25" customHeight="1" x14ac:dyDescent="0.25">
      <c r="A222" s="33"/>
      <c r="B222" s="182" t="s">
        <v>211</v>
      </c>
      <c r="C222" s="130"/>
      <c r="D222" s="130"/>
      <c r="E222" s="130"/>
      <c r="F222" s="131"/>
      <c r="G222" s="18">
        <v>0</v>
      </c>
      <c r="H222" s="18"/>
      <c r="I222" s="26">
        <f t="shared" si="14"/>
        <v>0</v>
      </c>
      <c r="J222" s="18">
        <f>'[1]civilna zaštita'!G180</f>
        <v>0</v>
      </c>
      <c r="K222" s="18"/>
      <c r="L222" s="18"/>
      <c r="M222" s="18"/>
      <c r="N222" s="27">
        <f t="shared" si="17"/>
        <v>0</v>
      </c>
      <c r="O222" s="8" t="e">
        <f t="shared" si="16"/>
        <v>#DIV/0!</v>
      </c>
    </row>
    <row r="223" spans="1:15" ht="15" customHeight="1" x14ac:dyDescent="0.25">
      <c r="A223" s="33"/>
      <c r="B223" s="182" t="s">
        <v>212</v>
      </c>
      <c r="C223" s="130"/>
      <c r="D223" s="130"/>
      <c r="E223" s="130"/>
      <c r="F223" s="131"/>
      <c r="G223" s="18">
        <v>4000</v>
      </c>
      <c r="H223" s="18"/>
      <c r="I223" s="26">
        <f t="shared" si="14"/>
        <v>500</v>
      </c>
      <c r="J223" s="18">
        <f>H415</f>
        <v>4500</v>
      </c>
      <c r="K223" s="18"/>
      <c r="L223" s="18"/>
      <c r="M223" s="18"/>
      <c r="N223" s="27">
        <f t="shared" si="17"/>
        <v>4500</v>
      </c>
      <c r="O223" s="8">
        <f t="shared" si="16"/>
        <v>112.5</v>
      </c>
    </row>
    <row r="224" spans="1:15" ht="15" customHeight="1" x14ac:dyDescent="0.25">
      <c r="A224" s="33"/>
      <c r="B224" s="222" t="s">
        <v>213</v>
      </c>
      <c r="C224" s="130"/>
      <c r="D224" s="130"/>
      <c r="E224" s="130"/>
      <c r="F224" s="131"/>
      <c r="G224" s="18">
        <v>5000</v>
      </c>
      <c r="H224" s="18"/>
      <c r="I224" s="26"/>
      <c r="J224" s="18">
        <v>3000</v>
      </c>
      <c r="K224" s="18"/>
      <c r="L224" s="18">
        <v>2000</v>
      </c>
      <c r="M224" s="18"/>
      <c r="N224" s="27">
        <f t="shared" si="17"/>
        <v>5000</v>
      </c>
      <c r="O224" s="8"/>
    </row>
    <row r="225" spans="1:15" ht="15" customHeight="1" x14ac:dyDescent="0.25">
      <c r="A225" s="6">
        <v>614000</v>
      </c>
      <c r="B225" s="180" t="s">
        <v>214</v>
      </c>
      <c r="C225" s="130"/>
      <c r="D225" s="130"/>
      <c r="E225" s="130"/>
      <c r="F225" s="131"/>
      <c r="G225" s="7">
        <v>224800</v>
      </c>
      <c r="H225" s="7">
        <f>H226+H231+H239+H246+H252+H250</f>
        <v>170432</v>
      </c>
      <c r="I225" s="26">
        <f t="shared" si="14"/>
        <v>-129800</v>
      </c>
      <c r="J225" s="7">
        <f>J226+J231+J239+J246+J252</f>
        <v>79500</v>
      </c>
      <c r="K225" s="7">
        <f>K226+K231+K239+K246+K252</f>
        <v>10500</v>
      </c>
      <c r="L225" s="7">
        <f>L226+L231+L239+L246+L252+L250</f>
        <v>5000</v>
      </c>
      <c r="M225" s="7">
        <f>M226+M231+M239+M246+M252</f>
        <v>0</v>
      </c>
      <c r="N225" s="26">
        <f t="shared" si="17"/>
        <v>95000</v>
      </c>
      <c r="O225" s="8">
        <f t="shared" si="16"/>
        <v>42.259786476868328</v>
      </c>
    </row>
    <row r="226" spans="1:15" ht="15" customHeight="1" x14ac:dyDescent="0.25">
      <c r="A226" s="6">
        <v>614100</v>
      </c>
      <c r="B226" s="180" t="s">
        <v>215</v>
      </c>
      <c r="C226" s="130"/>
      <c r="D226" s="130"/>
      <c r="E226" s="130"/>
      <c r="F226" s="131"/>
      <c r="G226" s="7">
        <v>13300</v>
      </c>
      <c r="H226" s="7">
        <f t="shared" ref="H226:M226" si="18">SUM(H227:H229)</f>
        <v>1169</v>
      </c>
      <c r="I226" s="26">
        <f t="shared" si="14"/>
        <v>-7300</v>
      </c>
      <c r="J226" s="7">
        <f>SUM(J227:J230)</f>
        <v>4000</v>
      </c>
      <c r="K226" s="7">
        <f>SUM(K227:K229)</f>
        <v>2000</v>
      </c>
      <c r="L226" s="7">
        <f t="shared" si="18"/>
        <v>0</v>
      </c>
      <c r="M226" s="7">
        <f t="shared" si="18"/>
        <v>0</v>
      </c>
      <c r="N226" s="26">
        <f t="shared" si="17"/>
        <v>6000</v>
      </c>
      <c r="O226" s="8">
        <f t="shared" si="16"/>
        <v>45.112781954887218</v>
      </c>
    </row>
    <row r="227" spans="1:15" ht="15" customHeight="1" x14ac:dyDescent="0.25">
      <c r="A227" s="15">
        <v>614111</v>
      </c>
      <c r="B227" s="179" t="s">
        <v>216</v>
      </c>
      <c r="C227" s="130"/>
      <c r="D227" s="130"/>
      <c r="E227" s="130"/>
      <c r="F227" s="131"/>
      <c r="G227" s="16">
        <v>1000</v>
      </c>
      <c r="H227" s="16">
        <v>0</v>
      </c>
      <c r="I227" s="26">
        <f t="shared" si="14"/>
        <v>1000</v>
      </c>
      <c r="J227" s="46"/>
      <c r="K227" s="16">
        <f>H598</f>
        <v>2000</v>
      </c>
      <c r="L227" s="16"/>
      <c r="M227" s="16"/>
      <c r="N227" s="26">
        <f>SUM(K227:M227)</f>
        <v>2000</v>
      </c>
      <c r="O227" s="8">
        <f t="shared" si="16"/>
        <v>200</v>
      </c>
    </row>
    <row r="228" spans="1:15" x14ac:dyDescent="0.25">
      <c r="A228" s="15">
        <v>614116</v>
      </c>
      <c r="B228" s="218"/>
      <c r="C228" s="130"/>
      <c r="D228" s="130"/>
      <c r="E228" s="130"/>
      <c r="F228" s="131"/>
      <c r="G228" s="16"/>
      <c r="H228" s="16"/>
      <c r="I228" s="26"/>
      <c r="J228" s="46"/>
      <c r="K228" s="16"/>
      <c r="L228" s="16"/>
      <c r="M228" s="16"/>
      <c r="N228" s="26"/>
      <c r="O228" s="8"/>
    </row>
    <row r="229" spans="1:15" x14ac:dyDescent="0.25">
      <c r="A229" s="15">
        <v>614124</v>
      </c>
      <c r="B229" s="179" t="s">
        <v>217</v>
      </c>
      <c r="C229" s="130"/>
      <c r="D229" s="130"/>
      <c r="E229" s="130"/>
      <c r="F229" s="131"/>
      <c r="G229" s="16">
        <v>12300</v>
      </c>
      <c r="H229" s="16">
        <v>1169</v>
      </c>
      <c r="I229" s="26">
        <f t="shared" si="14"/>
        <v>-12300</v>
      </c>
      <c r="J229" s="16">
        <f>H347</f>
        <v>0</v>
      </c>
      <c r="K229" s="16"/>
      <c r="L229" s="16"/>
      <c r="M229" s="16"/>
      <c r="N229" s="26">
        <f t="shared" si="17"/>
        <v>0</v>
      </c>
      <c r="O229" s="8">
        <f t="shared" si="16"/>
        <v>0</v>
      </c>
    </row>
    <row r="230" spans="1:15" x14ac:dyDescent="0.25">
      <c r="A230" s="15">
        <v>614175</v>
      </c>
      <c r="B230" s="179" t="s">
        <v>431</v>
      </c>
      <c r="C230" s="130"/>
      <c r="D230" s="130"/>
      <c r="E230" s="130"/>
      <c r="F230" s="131"/>
      <c r="G230" s="16"/>
      <c r="H230" s="16"/>
      <c r="I230" s="26"/>
      <c r="J230" s="16">
        <f>H420</f>
        <v>4000</v>
      </c>
      <c r="K230" s="16"/>
      <c r="L230" s="16"/>
      <c r="M230" s="16"/>
      <c r="N230" s="26">
        <f t="shared" si="17"/>
        <v>4000</v>
      </c>
      <c r="O230" s="8"/>
    </row>
    <row r="231" spans="1:15" ht="15" customHeight="1" x14ac:dyDescent="0.25">
      <c r="A231" s="6">
        <v>614200</v>
      </c>
      <c r="B231" s="180" t="s">
        <v>218</v>
      </c>
      <c r="C231" s="130"/>
      <c r="D231" s="130"/>
      <c r="E231" s="130"/>
      <c r="F231" s="131"/>
      <c r="G231" s="7">
        <v>35000</v>
      </c>
      <c r="H231" s="7">
        <f>SUM(H232:H237)</f>
        <v>24590</v>
      </c>
      <c r="I231" s="26">
        <f t="shared" si="14"/>
        <v>-3000</v>
      </c>
      <c r="J231" s="7">
        <f>SUM(J232:J237)</f>
        <v>32000</v>
      </c>
      <c r="K231" s="7">
        <f>SUM(K233:K237)</f>
        <v>0</v>
      </c>
      <c r="L231" s="7">
        <f>SUM(L233:L238)</f>
        <v>0</v>
      </c>
      <c r="M231" s="7">
        <f>SUM(M232:M237)</f>
        <v>0</v>
      </c>
      <c r="N231" s="26">
        <f t="shared" si="17"/>
        <v>32000</v>
      </c>
      <c r="O231" s="8">
        <f t="shared" si="16"/>
        <v>91.428571428571431</v>
      </c>
    </row>
    <row r="232" spans="1:15" ht="15" customHeight="1" x14ac:dyDescent="0.25">
      <c r="A232" s="9">
        <v>614231</v>
      </c>
      <c r="B232" s="129" t="s">
        <v>219</v>
      </c>
      <c r="C232" s="130"/>
      <c r="D232" s="130"/>
      <c r="E232" s="130"/>
      <c r="F232" s="131"/>
      <c r="G232" s="10">
        <v>7000</v>
      </c>
      <c r="H232" s="10">
        <v>5600</v>
      </c>
      <c r="I232" s="26">
        <f t="shared" si="14"/>
        <v>0</v>
      </c>
      <c r="J232" s="10">
        <f>H422</f>
        <v>7000</v>
      </c>
      <c r="K232" s="10"/>
      <c r="L232" s="10"/>
      <c r="M232" s="10"/>
      <c r="N232" s="26">
        <f t="shared" si="17"/>
        <v>7000</v>
      </c>
      <c r="O232" s="8">
        <f t="shared" si="16"/>
        <v>100</v>
      </c>
    </row>
    <row r="233" spans="1:15" ht="15" customHeight="1" x14ac:dyDescent="0.25">
      <c r="A233" s="15">
        <v>614232</v>
      </c>
      <c r="B233" s="179" t="s">
        <v>220</v>
      </c>
      <c r="C233" s="130"/>
      <c r="D233" s="130"/>
      <c r="E233" s="130"/>
      <c r="F233" s="131"/>
      <c r="G233" s="16">
        <v>0</v>
      </c>
      <c r="H233" s="16"/>
      <c r="I233" s="26">
        <f t="shared" si="14"/>
        <v>0</v>
      </c>
      <c r="J233" s="16"/>
      <c r="K233" s="16"/>
      <c r="L233" s="16"/>
      <c r="M233" s="16"/>
      <c r="N233" s="26">
        <f t="shared" si="17"/>
        <v>0</v>
      </c>
      <c r="O233" s="8" t="e">
        <f t="shared" si="16"/>
        <v>#DIV/0!</v>
      </c>
    </row>
    <row r="234" spans="1:15" ht="15" customHeight="1" x14ac:dyDescent="0.25">
      <c r="A234" s="15">
        <v>614233</v>
      </c>
      <c r="B234" s="179" t="s">
        <v>221</v>
      </c>
      <c r="C234" s="130"/>
      <c r="D234" s="130"/>
      <c r="E234" s="130"/>
      <c r="F234" s="131"/>
      <c r="G234" s="16">
        <v>0</v>
      </c>
      <c r="H234" s="16"/>
      <c r="I234" s="26">
        <f t="shared" si="14"/>
        <v>0</v>
      </c>
      <c r="J234" s="16"/>
      <c r="K234" s="16"/>
      <c r="L234" s="16"/>
      <c r="M234" s="16"/>
      <c r="N234" s="26">
        <f t="shared" si="17"/>
        <v>0</v>
      </c>
      <c r="O234" s="8" t="e">
        <f t="shared" si="16"/>
        <v>#DIV/0!</v>
      </c>
    </row>
    <row r="235" spans="1:15" x14ac:dyDescent="0.25">
      <c r="A235" s="15">
        <v>614234</v>
      </c>
      <c r="B235" s="179" t="s">
        <v>222</v>
      </c>
      <c r="C235" s="130"/>
      <c r="D235" s="130"/>
      <c r="E235" s="130"/>
      <c r="F235" s="131"/>
      <c r="G235" s="16">
        <v>7000</v>
      </c>
      <c r="H235" s="16">
        <v>7840</v>
      </c>
      <c r="I235" s="26">
        <f t="shared" si="14"/>
        <v>1000</v>
      </c>
      <c r="J235" s="16">
        <f>H423</f>
        <v>8000</v>
      </c>
      <c r="K235" s="16"/>
      <c r="L235" s="16"/>
      <c r="M235" s="16"/>
      <c r="N235" s="26">
        <f t="shared" si="17"/>
        <v>8000</v>
      </c>
      <c r="O235" s="8">
        <f t="shared" si="16"/>
        <v>114.28571428571428</v>
      </c>
    </row>
    <row r="236" spans="1:15" ht="15" customHeight="1" x14ac:dyDescent="0.25">
      <c r="A236" s="15">
        <v>614239</v>
      </c>
      <c r="B236" s="179" t="s">
        <v>223</v>
      </c>
      <c r="C236" s="130"/>
      <c r="D236" s="130"/>
      <c r="E236" s="130"/>
      <c r="F236" s="131"/>
      <c r="G236" s="16">
        <v>21000</v>
      </c>
      <c r="H236" s="16">
        <v>11150</v>
      </c>
      <c r="I236" s="26">
        <f t="shared" si="14"/>
        <v>-4000</v>
      </c>
      <c r="J236" s="16">
        <f>H349+H424</f>
        <v>17000</v>
      </c>
      <c r="K236" s="16"/>
      <c r="L236" s="16"/>
      <c r="M236" s="16"/>
      <c r="N236" s="26">
        <f t="shared" si="17"/>
        <v>17000</v>
      </c>
      <c r="O236" s="8">
        <f t="shared" si="16"/>
        <v>80.952380952380949</v>
      </c>
    </row>
    <row r="237" spans="1:15" ht="15" customHeight="1" x14ac:dyDescent="0.25">
      <c r="A237" s="15">
        <v>614241</v>
      </c>
      <c r="B237" s="179" t="s">
        <v>224</v>
      </c>
      <c r="C237" s="130"/>
      <c r="D237" s="130"/>
      <c r="E237" s="130"/>
      <c r="F237" s="131"/>
      <c r="G237" s="16">
        <v>0</v>
      </c>
      <c r="H237" s="16"/>
      <c r="I237" s="26">
        <f t="shared" si="14"/>
        <v>0</v>
      </c>
      <c r="J237" s="16"/>
      <c r="K237" s="16"/>
      <c r="L237" s="16"/>
      <c r="M237" s="16"/>
      <c r="N237" s="26">
        <f t="shared" si="17"/>
        <v>0</v>
      </c>
      <c r="O237" s="8" t="e">
        <f t="shared" si="16"/>
        <v>#DIV/0!</v>
      </c>
    </row>
    <row r="238" spans="1:15" ht="15" customHeight="1" x14ac:dyDescent="0.25">
      <c r="A238" s="15">
        <v>614243</v>
      </c>
      <c r="B238" s="179" t="s">
        <v>225</v>
      </c>
      <c r="C238" s="130"/>
      <c r="D238" s="130"/>
      <c r="E238" s="130"/>
      <c r="F238" s="131"/>
      <c r="G238" s="16">
        <v>0</v>
      </c>
      <c r="H238" s="16">
        <v>0</v>
      </c>
      <c r="I238" s="26">
        <f t="shared" si="14"/>
        <v>0</v>
      </c>
      <c r="J238" s="16"/>
      <c r="K238" s="16"/>
      <c r="L238" s="16"/>
      <c r="M238" s="16"/>
      <c r="N238" s="26">
        <f t="shared" si="17"/>
        <v>0</v>
      </c>
      <c r="O238" s="8" t="e">
        <f t="shared" si="16"/>
        <v>#DIV/0!</v>
      </c>
    </row>
    <row r="239" spans="1:15" ht="15" customHeight="1" x14ac:dyDescent="0.25">
      <c r="A239" s="6">
        <v>614300</v>
      </c>
      <c r="B239" s="180" t="s">
        <v>226</v>
      </c>
      <c r="C239" s="130"/>
      <c r="D239" s="130"/>
      <c r="E239" s="130"/>
      <c r="F239" s="131"/>
      <c r="G239" s="7">
        <v>15000</v>
      </c>
      <c r="H239" s="7">
        <f>SUM(H240:H242)</f>
        <v>6200</v>
      </c>
      <c r="I239" s="26">
        <f t="shared" si="14"/>
        <v>4000</v>
      </c>
      <c r="J239" s="7">
        <f>SUM(J240:J242)</f>
        <v>19000</v>
      </c>
      <c r="K239" s="7">
        <f>SUM(K240:K242)</f>
        <v>0</v>
      </c>
      <c r="L239" s="7">
        <f>SUM(L240:L242)</f>
        <v>0</v>
      </c>
      <c r="M239" s="7">
        <f>SUM(M240:M242)</f>
        <v>0</v>
      </c>
      <c r="N239" s="26">
        <f t="shared" si="17"/>
        <v>19000</v>
      </c>
      <c r="O239" s="8">
        <f t="shared" si="16"/>
        <v>126.66666666666666</v>
      </c>
    </row>
    <row r="240" spans="1:15" ht="15" customHeight="1" x14ac:dyDescent="0.25">
      <c r="A240" s="15">
        <v>614311</v>
      </c>
      <c r="B240" s="179" t="s">
        <v>226</v>
      </c>
      <c r="C240" s="130"/>
      <c r="D240" s="130"/>
      <c r="E240" s="130"/>
      <c r="F240" s="131"/>
      <c r="G240" s="16">
        <v>0</v>
      </c>
      <c r="H240" s="16">
        <v>0</v>
      </c>
      <c r="I240" s="26">
        <f t="shared" si="14"/>
        <v>5000</v>
      </c>
      <c r="J240" s="16">
        <f>H428</f>
        <v>5000</v>
      </c>
      <c r="K240" s="16"/>
      <c r="L240" s="16"/>
      <c r="M240" s="16"/>
      <c r="N240" s="26">
        <f t="shared" si="17"/>
        <v>5000</v>
      </c>
      <c r="O240" s="8" t="e">
        <f t="shared" si="16"/>
        <v>#DIV/0!</v>
      </c>
    </row>
    <row r="241" spans="1:15" ht="15" customHeight="1" x14ac:dyDescent="0.25">
      <c r="A241" s="15">
        <v>614324</v>
      </c>
      <c r="B241" s="179" t="s">
        <v>227</v>
      </c>
      <c r="C241" s="130"/>
      <c r="D241" s="130"/>
      <c r="E241" s="130"/>
      <c r="F241" s="131"/>
      <c r="G241" s="16">
        <v>4000</v>
      </c>
      <c r="H241" s="16">
        <v>2000</v>
      </c>
      <c r="I241" s="26">
        <f t="shared" si="14"/>
        <v>2000</v>
      </c>
      <c r="J241" s="16">
        <f>H429</f>
        <v>6000</v>
      </c>
      <c r="K241" s="16"/>
      <c r="L241" s="16"/>
      <c r="M241" s="16"/>
      <c r="N241" s="26">
        <f t="shared" si="17"/>
        <v>6000</v>
      </c>
      <c r="O241" s="8">
        <f t="shared" si="16"/>
        <v>150</v>
      </c>
    </row>
    <row r="242" spans="1:15" ht="15" customHeight="1" x14ac:dyDescent="0.25">
      <c r="A242" s="15">
        <v>614329</v>
      </c>
      <c r="B242" s="179" t="s">
        <v>228</v>
      </c>
      <c r="C242" s="130"/>
      <c r="D242" s="130"/>
      <c r="E242" s="130"/>
      <c r="F242" s="131"/>
      <c r="G242" s="16">
        <v>11000</v>
      </c>
      <c r="H242" s="16">
        <v>4200</v>
      </c>
      <c r="I242" s="26">
        <f t="shared" si="14"/>
        <v>-3000</v>
      </c>
      <c r="J242" s="16">
        <f>SUM(J244:J245)</f>
        <v>8000</v>
      </c>
      <c r="K242" s="16">
        <f>SUM(K244:K245)</f>
        <v>0</v>
      </c>
      <c r="L242" s="16">
        <f>SUM(L243:L245)</f>
        <v>0</v>
      </c>
      <c r="M242" s="16">
        <f>SUM(M243:M245)</f>
        <v>0</v>
      </c>
      <c r="N242" s="26">
        <f t="shared" si="17"/>
        <v>8000</v>
      </c>
      <c r="O242" s="8">
        <f t="shared" si="16"/>
        <v>72.727272727272734</v>
      </c>
    </row>
    <row r="243" spans="1:15" ht="15" customHeight="1" x14ac:dyDescent="0.25">
      <c r="A243" s="36" t="s">
        <v>229</v>
      </c>
      <c r="B243" s="129" t="s">
        <v>210</v>
      </c>
      <c r="C243" s="130"/>
      <c r="D243" s="130"/>
      <c r="E243" s="130"/>
      <c r="F243" s="131"/>
      <c r="G243" s="16">
        <v>0</v>
      </c>
      <c r="H243" s="17"/>
      <c r="I243" s="26">
        <f t="shared" si="14"/>
        <v>0</v>
      </c>
      <c r="J243" s="10"/>
      <c r="K243" s="16"/>
      <c r="L243" s="16">
        <f>[1]privreda!G210</f>
        <v>0</v>
      </c>
      <c r="M243" s="16"/>
      <c r="N243" s="26">
        <f t="shared" si="17"/>
        <v>0</v>
      </c>
      <c r="O243" s="8" t="e">
        <f t="shared" si="16"/>
        <v>#DIV/0!</v>
      </c>
    </row>
    <row r="244" spans="1:15" x14ac:dyDescent="0.25">
      <c r="A244" s="36" t="s">
        <v>230</v>
      </c>
      <c r="B244" s="129" t="s">
        <v>231</v>
      </c>
      <c r="C244" s="130"/>
      <c r="D244" s="130"/>
      <c r="E244" s="130"/>
      <c r="F244" s="131"/>
      <c r="G244" s="16">
        <v>8000</v>
      </c>
      <c r="H244" s="18">
        <v>500</v>
      </c>
      <c r="I244" s="26">
        <f t="shared" si="14"/>
        <v>0</v>
      </c>
      <c r="J244" s="10">
        <f>H431</f>
        <v>8000</v>
      </c>
      <c r="K244" s="16"/>
      <c r="L244" s="16"/>
      <c r="M244" s="16"/>
      <c r="N244" s="26">
        <f t="shared" si="17"/>
        <v>8000</v>
      </c>
      <c r="O244" s="8">
        <f t="shared" si="16"/>
        <v>100</v>
      </c>
    </row>
    <row r="245" spans="1:15" x14ac:dyDescent="0.25">
      <c r="A245" s="36" t="s">
        <v>232</v>
      </c>
      <c r="B245" s="129" t="s">
        <v>233</v>
      </c>
      <c r="C245" s="130"/>
      <c r="D245" s="130"/>
      <c r="E245" s="130"/>
      <c r="F245" s="131"/>
      <c r="G245" s="16">
        <v>3000</v>
      </c>
      <c r="H245" s="17"/>
      <c r="I245" s="26">
        <f t="shared" si="14"/>
        <v>-3000</v>
      </c>
      <c r="J245" s="10">
        <f>H432</f>
        <v>0</v>
      </c>
      <c r="K245" s="16"/>
      <c r="L245" s="16"/>
      <c r="M245" s="16"/>
      <c r="N245" s="26">
        <f t="shared" si="17"/>
        <v>0</v>
      </c>
      <c r="O245" s="8">
        <f t="shared" si="16"/>
        <v>0</v>
      </c>
    </row>
    <row r="246" spans="1:15" ht="15" customHeight="1" x14ac:dyDescent="0.25">
      <c r="A246" s="6">
        <v>614400</v>
      </c>
      <c r="B246" s="180" t="s">
        <v>234</v>
      </c>
      <c r="C246" s="130"/>
      <c r="D246" s="130"/>
      <c r="E246" s="130"/>
      <c r="F246" s="131"/>
      <c r="G246" s="7">
        <v>6000</v>
      </c>
      <c r="H246" s="7">
        <f>SUM(H247:H249)</f>
        <v>4500</v>
      </c>
      <c r="I246" s="26">
        <f t="shared" si="14"/>
        <v>0</v>
      </c>
      <c r="J246" s="7">
        <f>SUM(J247:J249)</f>
        <v>6000</v>
      </c>
      <c r="K246" s="7">
        <f>SUM(K247:K248)</f>
        <v>0</v>
      </c>
      <c r="L246" s="7">
        <f>SUM(L247:L249)</f>
        <v>0</v>
      </c>
      <c r="M246" s="7">
        <f>SUM(M247:M248)</f>
        <v>0</v>
      </c>
      <c r="N246" s="26">
        <f t="shared" si="17"/>
        <v>6000</v>
      </c>
      <c r="O246" s="8">
        <f t="shared" si="16"/>
        <v>100</v>
      </c>
    </row>
    <row r="247" spans="1:15" ht="15" customHeight="1" x14ac:dyDescent="0.25">
      <c r="A247" s="15">
        <v>614411</v>
      </c>
      <c r="B247" s="179" t="s">
        <v>234</v>
      </c>
      <c r="C247" s="130"/>
      <c r="D247" s="130"/>
      <c r="E247" s="130"/>
      <c r="F247" s="131"/>
      <c r="G247" s="16">
        <v>6000</v>
      </c>
      <c r="H247" s="16">
        <v>4500</v>
      </c>
      <c r="I247" s="26">
        <f t="shared" si="14"/>
        <v>0</v>
      </c>
      <c r="J247" s="16">
        <f>H518</f>
        <v>6000</v>
      </c>
      <c r="K247" s="16"/>
      <c r="L247" s="16"/>
      <c r="M247" s="16"/>
      <c r="N247" s="26">
        <f t="shared" si="17"/>
        <v>6000</v>
      </c>
      <c r="O247" s="8">
        <f t="shared" si="16"/>
        <v>100</v>
      </c>
    </row>
    <row r="248" spans="1:15" ht="15" customHeight="1" x14ac:dyDescent="0.25">
      <c r="A248" s="15">
        <v>614414</v>
      </c>
      <c r="B248" s="179" t="s">
        <v>235</v>
      </c>
      <c r="C248" s="130"/>
      <c r="D248" s="130"/>
      <c r="E248" s="130"/>
      <c r="F248" s="131"/>
      <c r="G248" s="16">
        <v>0</v>
      </c>
      <c r="H248" s="16">
        <v>0</v>
      </c>
      <c r="I248" s="26">
        <f t="shared" si="14"/>
        <v>0</v>
      </c>
      <c r="J248" s="16">
        <f>[1]privreda!G215</f>
        <v>0</v>
      </c>
      <c r="K248" s="16"/>
      <c r="L248" s="16"/>
      <c r="M248" s="16"/>
      <c r="N248" s="26">
        <f t="shared" si="17"/>
        <v>0</v>
      </c>
      <c r="O248" s="8" t="e">
        <f t="shared" si="16"/>
        <v>#DIV/0!</v>
      </c>
    </row>
    <row r="249" spans="1:15" ht="15" customHeight="1" x14ac:dyDescent="0.25">
      <c r="A249" s="15">
        <v>614419</v>
      </c>
      <c r="B249" s="179" t="s">
        <v>236</v>
      </c>
      <c r="C249" s="130"/>
      <c r="D249" s="130"/>
      <c r="E249" s="130"/>
      <c r="F249" s="131"/>
      <c r="G249" s="16">
        <v>0</v>
      </c>
      <c r="H249" s="16">
        <v>0</v>
      </c>
      <c r="I249" s="26">
        <f t="shared" si="14"/>
        <v>0</v>
      </c>
      <c r="J249" s="16"/>
      <c r="K249" s="16"/>
      <c r="L249" s="16">
        <f>[1]privreda!G216</f>
        <v>0</v>
      </c>
      <c r="M249" s="16"/>
      <c r="N249" s="26">
        <f t="shared" si="17"/>
        <v>0</v>
      </c>
      <c r="O249" s="8" t="e">
        <f t="shared" si="16"/>
        <v>#DIV/0!</v>
      </c>
    </row>
    <row r="250" spans="1:15" ht="15" customHeight="1" x14ac:dyDescent="0.25">
      <c r="A250" s="37">
        <v>614500</v>
      </c>
      <c r="B250" s="238" t="s">
        <v>237</v>
      </c>
      <c r="C250" s="130"/>
      <c r="D250" s="130"/>
      <c r="E250" s="130"/>
      <c r="F250" s="131"/>
      <c r="G250" s="38">
        <v>111000</v>
      </c>
      <c r="H250" s="38">
        <f>H251</f>
        <v>105971</v>
      </c>
      <c r="I250" s="26">
        <f t="shared" si="14"/>
        <v>-111000</v>
      </c>
      <c r="J250" s="38"/>
      <c r="K250" s="38"/>
      <c r="L250" s="38">
        <f>L251</f>
        <v>0</v>
      </c>
      <c r="M250" s="38"/>
      <c r="N250" s="26">
        <f t="shared" si="17"/>
        <v>0</v>
      </c>
      <c r="O250" s="8">
        <f t="shared" si="16"/>
        <v>0</v>
      </c>
    </row>
    <row r="251" spans="1:15" ht="15" customHeight="1" x14ac:dyDescent="0.25">
      <c r="A251" s="15">
        <v>614515</v>
      </c>
      <c r="B251" s="179" t="s">
        <v>238</v>
      </c>
      <c r="C251" s="130"/>
      <c r="D251" s="130"/>
      <c r="E251" s="130"/>
      <c r="F251" s="131"/>
      <c r="G251" s="16">
        <v>111000</v>
      </c>
      <c r="H251" s="16">
        <v>105971</v>
      </c>
      <c r="I251" s="26">
        <f t="shared" si="14"/>
        <v>-111000</v>
      </c>
      <c r="J251" s="16"/>
      <c r="K251" s="16"/>
      <c r="L251" s="16">
        <f>H434</f>
        <v>0</v>
      </c>
      <c r="M251" s="16"/>
      <c r="N251" s="26">
        <f t="shared" si="17"/>
        <v>0</v>
      </c>
      <c r="O251" s="8">
        <f t="shared" si="16"/>
        <v>0</v>
      </c>
    </row>
    <row r="252" spans="1:15" x14ac:dyDescent="0.25">
      <c r="A252" s="6">
        <v>614800</v>
      </c>
      <c r="B252" s="180" t="s">
        <v>239</v>
      </c>
      <c r="C252" s="130"/>
      <c r="D252" s="130"/>
      <c r="E252" s="130"/>
      <c r="F252" s="131"/>
      <c r="G252" s="7">
        <v>44500</v>
      </c>
      <c r="H252" s="7">
        <f>H255+H253+H254</f>
        <v>28002</v>
      </c>
      <c r="I252" s="26">
        <f t="shared" si="14"/>
        <v>-12500</v>
      </c>
      <c r="J252" s="7">
        <f>J255+J253+J254</f>
        <v>18500</v>
      </c>
      <c r="K252" s="7">
        <f>K255+K253</f>
        <v>8500</v>
      </c>
      <c r="L252" s="7">
        <f>L255</f>
        <v>5000</v>
      </c>
      <c r="M252" s="7">
        <f>M255+M254</f>
        <v>0</v>
      </c>
      <c r="N252" s="26">
        <f t="shared" si="17"/>
        <v>32000</v>
      </c>
      <c r="O252" s="8">
        <f t="shared" si="16"/>
        <v>71.910112359550567</v>
      </c>
    </row>
    <row r="253" spans="1:15" ht="15" customHeight="1" x14ac:dyDescent="0.25">
      <c r="A253" s="9">
        <v>614811</v>
      </c>
      <c r="B253" s="177" t="s">
        <v>240</v>
      </c>
      <c r="C253" s="130"/>
      <c r="D253" s="130"/>
      <c r="E253" s="130"/>
      <c r="F253" s="131"/>
      <c r="G253" s="10">
        <v>7000</v>
      </c>
      <c r="H253" s="10">
        <v>6259</v>
      </c>
      <c r="I253" s="26">
        <f t="shared" si="14"/>
        <v>-6000</v>
      </c>
      <c r="J253" s="10"/>
      <c r="K253" s="10">
        <f>H436</f>
        <v>1000</v>
      </c>
      <c r="L253" s="10"/>
      <c r="M253" s="10"/>
      <c r="N253" s="26">
        <f t="shared" si="17"/>
        <v>1000</v>
      </c>
      <c r="O253" s="8">
        <f t="shared" si="16"/>
        <v>14.285714285714285</v>
      </c>
    </row>
    <row r="254" spans="1:15" ht="15" customHeight="1" x14ac:dyDescent="0.25">
      <c r="A254" s="9">
        <v>614817</v>
      </c>
      <c r="B254" s="177" t="s">
        <v>241</v>
      </c>
      <c r="C254" s="130"/>
      <c r="D254" s="130"/>
      <c r="E254" s="130"/>
      <c r="F254" s="131"/>
      <c r="G254" s="10">
        <v>7000</v>
      </c>
      <c r="H254" s="10">
        <v>7000</v>
      </c>
      <c r="I254" s="26">
        <f t="shared" si="14"/>
        <v>0</v>
      </c>
      <c r="J254" s="10">
        <f>H437+H520</f>
        <v>7000</v>
      </c>
      <c r="K254" s="10"/>
      <c r="L254" s="10"/>
      <c r="M254" s="10"/>
      <c r="N254" s="26">
        <f t="shared" si="17"/>
        <v>7000</v>
      </c>
      <c r="O254" s="8">
        <f t="shared" si="16"/>
        <v>100</v>
      </c>
    </row>
    <row r="255" spans="1:15" x14ac:dyDescent="0.25">
      <c r="A255" s="15">
        <v>614819</v>
      </c>
      <c r="B255" s="179" t="s">
        <v>242</v>
      </c>
      <c r="C255" s="130"/>
      <c r="D255" s="130"/>
      <c r="E255" s="130"/>
      <c r="F255" s="131"/>
      <c r="G255" s="16">
        <v>30500</v>
      </c>
      <c r="H255" s="16">
        <v>14743</v>
      </c>
      <c r="I255" s="26">
        <f t="shared" si="14"/>
        <v>-6500</v>
      </c>
      <c r="J255" s="16">
        <f>SUM(J256:J262)</f>
        <v>11500</v>
      </c>
      <c r="K255" s="16">
        <f>SUM(K256:K262)</f>
        <v>7500</v>
      </c>
      <c r="L255" s="16">
        <f>SUM(L256:L262)</f>
        <v>5000</v>
      </c>
      <c r="M255" s="16"/>
      <c r="N255" s="26">
        <f t="shared" si="17"/>
        <v>24000</v>
      </c>
      <c r="O255" s="8">
        <f t="shared" si="16"/>
        <v>78.688524590163937</v>
      </c>
    </row>
    <row r="256" spans="1:15" ht="15" customHeight="1" x14ac:dyDescent="0.25">
      <c r="A256" s="15"/>
      <c r="B256" s="179" t="s">
        <v>243</v>
      </c>
      <c r="C256" s="130"/>
      <c r="D256" s="130"/>
      <c r="E256" s="130"/>
      <c r="F256" s="131"/>
      <c r="G256" s="16">
        <v>1000</v>
      </c>
      <c r="H256" s="17"/>
      <c r="I256" s="26">
        <f t="shared" si="14"/>
        <v>1500</v>
      </c>
      <c r="J256" s="22"/>
      <c r="K256" s="16">
        <f>H439</f>
        <v>2500</v>
      </c>
      <c r="L256" s="16"/>
      <c r="M256" s="16"/>
      <c r="N256" s="26">
        <f>SUM(K256:M256)</f>
        <v>2500</v>
      </c>
      <c r="O256" s="8">
        <f t="shared" si="16"/>
        <v>250</v>
      </c>
    </row>
    <row r="257" spans="1:15" ht="15" customHeight="1" x14ac:dyDescent="0.25">
      <c r="A257" s="15"/>
      <c r="B257" s="179" t="s">
        <v>244</v>
      </c>
      <c r="C257" s="130"/>
      <c r="D257" s="130"/>
      <c r="E257" s="130"/>
      <c r="F257" s="131"/>
      <c r="G257" s="16">
        <v>1000</v>
      </c>
      <c r="H257" s="17"/>
      <c r="I257" s="26">
        <f t="shared" si="14"/>
        <v>1500</v>
      </c>
      <c r="J257" s="22"/>
      <c r="K257" s="16">
        <f>H440</f>
        <v>2500</v>
      </c>
      <c r="L257" s="16"/>
      <c r="M257" s="16"/>
      <c r="N257" s="26">
        <f>SUM(K257:M257)</f>
        <v>2500</v>
      </c>
      <c r="O257" s="8">
        <f t="shared" si="16"/>
        <v>250</v>
      </c>
    </row>
    <row r="258" spans="1:15" ht="15" customHeight="1" x14ac:dyDescent="0.25">
      <c r="A258" s="15"/>
      <c r="B258" s="179" t="s">
        <v>245</v>
      </c>
      <c r="C258" s="130"/>
      <c r="D258" s="130"/>
      <c r="E258" s="130"/>
      <c r="F258" s="131"/>
      <c r="G258" s="16">
        <v>1000</v>
      </c>
      <c r="H258" s="17"/>
      <c r="I258" s="26">
        <f t="shared" si="14"/>
        <v>1500</v>
      </c>
      <c r="J258" s="22"/>
      <c r="K258" s="16">
        <f>H441</f>
        <v>2500</v>
      </c>
      <c r="L258" s="16"/>
      <c r="M258" s="16"/>
      <c r="N258" s="26">
        <f>SUM(K258:M258)</f>
        <v>2500</v>
      </c>
      <c r="O258" s="8">
        <f t="shared" si="16"/>
        <v>250</v>
      </c>
    </row>
    <row r="259" spans="1:15" ht="15" customHeight="1" x14ac:dyDescent="0.25">
      <c r="A259" s="15"/>
      <c r="B259" s="179" t="s">
        <v>246</v>
      </c>
      <c r="C259" s="130"/>
      <c r="D259" s="130"/>
      <c r="E259" s="130"/>
      <c r="F259" s="131"/>
      <c r="G259" s="16">
        <v>3000</v>
      </c>
      <c r="H259" s="18">
        <v>1134</v>
      </c>
      <c r="I259" s="26">
        <f t="shared" si="14"/>
        <v>-1000</v>
      </c>
      <c r="J259" s="16">
        <f>H442</f>
        <v>2000</v>
      </c>
      <c r="K259" s="22"/>
      <c r="L259" s="16"/>
      <c r="M259" s="16"/>
      <c r="N259" s="26">
        <f>SUM(J259:M259)</f>
        <v>2000</v>
      </c>
      <c r="O259" s="8">
        <f t="shared" si="16"/>
        <v>66.666666666666657</v>
      </c>
    </row>
    <row r="260" spans="1:15" ht="15" customHeight="1" x14ac:dyDescent="0.25">
      <c r="A260" s="15"/>
      <c r="B260" s="179" t="s">
        <v>247</v>
      </c>
      <c r="C260" s="130"/>
      <c r="D260" s="130"/>
      <c r="E260" s="130"/>
      <c r="F260" s="131"/>
      <c r="G260" s="16">
        <v>3000</v>
      </c>
      <c r="H260" s="18"/>
      <c r="I260" s="26">
        <f t="shared" si="14"/>
        <v>-1000</v>
      </c>
      <c r="J260" s="16">
        <f>H443</f>
        <v>2000</v>
      </c>
      <c r="K260" s="22"/>
      <c r="L260" s="16"/>
      <c r="M260" s="16"/>
      <c r="N260" s="26">
        <f>SUM(J260:M260)</f>
        <v>2000</v>
      </c>
      <c r="O260" s="8">
        <f t="shared" si="16"/>
        <v>66.666666666666657</v>
      </c>
    </row>
    <row r="261" spans="1:15" ht="15" customHeight="1" x14ac:dyDescent="0.25">
      <c r="A261" s="15"/>
      <c r="B261" s="179" t="s">
        <v>248</v>
      </c>
      <c r="C261" s="130"/>
      <c r="D261" s="130"/>
      <c r="E261" s="130"/>
      <c r="F261" s="131"/>
      <c r="G261" s="16">
        <v>3000</v>
      </c>
      <c r="H261" s="18">
        <v>176</v>
      </c>
      <c r="I261" s="26">
        <f t="shared" ref="I261:I295" si="19">N261-G261</f>
        <v>-1000</v>
      </c>
      <c r="J261" s="16">
        <f>H444</f>
        <v>2000</v>
      </c>
      <c r="K261" s="22"/>
      <c r="L261" s="16"/>
      <c r="M261" s="16"/>
      <c r="N261" s="26">
        <f>SUM(J261:M261)</f>
        <v>2000</v>
      </c>
      <c r="O261" s="8">
        <f t="shared" si="16"/>
        <v>66.666666666666657</v>
      </c>
    </row>
    <row r="262" spans="1:15" x14ac:dyDescent="0.25">
      <c r="A262" s="15"/>
      <c r="B262" s="179" t="s">
        <v>242</v>
      </c>
      <c r="C262" s="130"/>
      <c r="D262" s="130"/>
      <c r="E262" s="130"/>
      <c r="F262" s="131"/>
      <c r="G262" s="16">
        <v>18500</v>
      </c>
      <c r="H262" s="18">
        <v>850</v>
      </c>
      <c r="I262" s="26">
        <f t="shared" si="19"/>
        <v>-8000</v>
      </c>
      <c r="J262" s="16">
        <f>H353+H354</f>
        <v>5500</v>
      </c>
      <c r="K262" s="16"/>
      <c r="L262" s="16">
        <v>5000</v>
      </c>
      <c r="M262" s="16"/>
      <c r="N262" s="26">
        <f t="shared" si="17"/>
        <v>10500</v>
      </c>
      <c r="O262" s="8">
        <f t="shared" si="16"/>
        <v>56.756756756756758</v>
      </c>
    </row>
    <row r="263" spans="1:15" ht="15" customHeight="1" x14ac:dyDescent="0.25">
      <c r="A263" s="20">
        <v>615000</v>
      </c>
      <c r="B263" s="246" t="s">
        <v>23</v>
      </c>
      <c r="C263" s="130"/>
      <c r="D263" s="130"/>
      <c r="E263" s="130"/>
      <c r="F263" s="131"/>
      <c r="G263" s="21">
        <v>5000</v>
      </c>
      <c r="H263" s="21">
        <f>H264+H265+H266</f>
        <v>0</v>
      </c>
      <c r="I263" s="26">
        <f t="shared" si="19"/>
        <v>-3000</v>
      </c>
      <c r="J263" s="21">
        <f>J264</f>
        <v>2000</v>
      </c>
      <c r="K263" s="21">
        <f>K264</f>
        <v>0</v>
      </c>
      <c r="L263" s="21">
        <f>L264+L265+L267</f>
        <v>0</v>
      </c>
      <c r="M263" s="21">
        <f>M264+M265+M267</f>
        <v>0</v>
      </c>
      <c r="N263" s="26">
        <f t="shared" si="17"/>
        <v>2000</v>
      </c>
      <c r="O263" s="8">
        <f t="shared" si="16"/>
        <v>40</v>
      </c>
    </row>
    <row r="264" spans="1:15" ht="15" customHeight="1" x14ac:dyDescent="0.25">
      <c r="A264" s="9">
        <v>615121</v>
      </c>
      <c r="B264" s="177" t="s">
        <v>249</v>
      </c>
      <c r="C264" s="130"/>
      <c r="D264" s="130"/>
      <c r="E264" s="130"/>
      <c r="F264" s="131"/>
      <c r="G264" s="10">
        <v>5000</v>
      </c>
      <c r="H264" s="10">
        <v>0</v>
      </c>
      <c r="I264" s="26">
        <f t="shared" si="19"/>
        <v>-3000</v>
      </c>
      <c r="J264" s="10">
        <f>H446</f>
        <v>2000</v>
      </c>
      <c r="K264" s="10"/>
      <c r="L264" s="10"/>
      <c r="M264" s="10"/>
      <c r="N264" s="26">
        <f t="shared" si="17"/>
        <v>2000</v>
      </c>
      <c r="O264" s="8">
        <f t="shared" si="16"/>
        <v>40</v>
      </c>
    </row>
    <row r="265" spans="1:15" ht="15" customHeight="1" x14ac:dyDescent="0.25">
      <c r="A265" s="9">
        <v>615211</v>
      </c>
      <c r="B265" s="177" t="s">
        <v>250</v>
      </c>
      <c r="C265" s="130"/>
      <c r="D265" s="130"/>
      <c r="E265" s="130"/>
      <c r="F265" s="131"/>
      <c r="G265" s="10">
        <v>0</v>
      </c>
      <c r="H265" s="10">
        <v>0</v>
      </c>
      <c r="I265" s="26">
        <f t="shared" si="19"/>
        <v>0</v>
      </c>
      <c r="J265" s="10"/>
      <c r="K265" s="10"/>
      <c r="L265" s="10">
        <f>[1]urbanizam!G200</f>
        <v>0</v>
      </c>
      <c r="M265" s="10"/>
      <c r="N265" s="26">
        <f t="shared" si="17"/>
        <v>0</v>
      </c>
      <c r="O265" s="8" t="e">
        <f t="shared" si="16"/>
        <v>#DIV/0!</v>
      </c>
    </row>
    <row r="266" spans="1:15" ht="15" customHeight="1" x14ac:dyDescent="0.25">
      <c r="A266" s="9">
        <v>615311</v>
      </c>
      <c r="B266" s="177" t="s">
        <v>251</v>
      </c>
      <c r="C266" s="130"/>
      <c r="D266" s="130"/>
      <c r="E266" s="130"/>
      <c r="F266" s="131"/>
      <c r="G266" s="10">
        <v>0</v>
      </c>
      <c r="H266" s="10"/>
      <c r="I266" s="26">
        <f t="shared" si="19"/>
        <v>0</v>
      </c>
      <c r="J266" s="10"/>
      <c r="K266" s="10"/>
      <c r="L266" s="10">
        <f>[1]privreda!G231</f>
        <v>0</v>
      </c>
      <c r="M266" s="10"/>
      <c r="N266" s="26">
        <f t="shared" si="17"/>
        <v>0</v>
      </c>
      <c r="O266" s="8" t="e">
        <f t="shared" si="16"/>
        <v>#DIV/0!</v>
      </c>
    </row>
    <row r="267" spans="1:15" ht="15" customHeight="1" x14ac:dyDescent="0.25">
      <c r="A267" s="9">
        <v>615411</v>
      </c>
      <c r="B267" s="177" t="s">
        <v>252</v>
      </c>
      <c r="C267" s="130"/>
      <c r="D267" s="130"/>
      <c r="E267" s="130"/>
      <c r="F267" s="131"/>
      <c r="G267" s="10">
        <v>0</v>
      </c>
      <c r="H267" s="10"/>
      <c r="I267" s="26">
        <f t="shared" si="19"/>
        <v>0</v>
      </c>
      <c r="J267" s="10"/>
      <c r="K267" s="10"/>
      <c r="L267" s="10">
        <f>[1]urbanizam!G202</f>
        <v>0</v>
      </c>
      <c r="M267" s="10"/>
      <c r="N267" s="26">
        <f t="shared" si="17"/>
        <v>0</v>
      </c>
      <c r="O267" s="8" t="e">
        <f t="shared" si="16"/>
        <v>#DIV/0!</v>
      </c>
    </row>
    <row r="268" spans="1:15" x14ac:dyDescent="0.25">
      <c r="A268" s="6">
        <v>820000</v>
      </c>
      <c r="B268" s="180" t="s">
        <v>253</v>
      </c>
      <c r="C268" s="130"/>
      <c r="D268" s="130"/>
      <c r="E268" s="130"/>
      <c r="F268" s="131"/>
      <c r="G268" s="7">
        <v>655020</v>
      </c>
      <c r="H268" s="7">
        <f>H269+H293</f>
        <v>63081</v>
      </c>
      <c r="I268" s="26">
        <f t="shared" si="19"/>
        <v>104480</v>
      </c>
      <c r="J268" s="7">
        <f>J269+J293</f>
        <v>2000</v>
      </c>
      <c r="K268" s="7">
        <f>K269+K293</f>
        <v>0</v>
      </c>
      <c r="L268" s="7">
        <f>L269+L293</f>
        <v>757500</v>
      </c>
      <c r="M268" s="7">
        <f>M269+M293</f>
        <v>0</v>
      </c>
      <c r="N268" s="7">
        <f>N269+N293</f>
        <v>759500</v>
      </c>
      <c r="O268" s="8">
        <f t="shared" ref="O268:O295" si="20">N268/G268*100</f>
        <v>115.95065799517572</v>
      </c>
    </row>
    <row r="269" spans="1:15" x14ac:dyDescent="0.25">
      <c r="A269" s="6">
        <v>821000</v>
      </c>
      <c r="B269" s="180" t="s">
        <v>119</v>
      </c>
      <c r="C269" s="130"/>
      <c r="D269" s="130"/>
      <c r="E269" s="130"/>
      <c r="F269" s="131"/>
      <c r="G269" s="7">
        <v>655020</v>
      </c>
      <c r="H269" s="7">
        <f>H270+H278+H287+H289+H272</f>
        <v>63081</v>
      </c>
      <c r="I269" s="26">
        <f t="shared" si="19"/>
        <v>104480</v>
      </c>
      <c r="J269" s="7">
        <f>J270+J278+J287+J289+J272</f>
        <v>2000</v>
      </c>
      <c r="K269" s="7">
        <f>K270+K278+K287+K289</f>
        <v>0</v>
      </c>
      <c r="L269" s="7">
        <f>L270+L278+L287+L289+L272</f>
        <v>757500</v>
      </c>
      <c r="M269" s="7">
        <f>M270+M278+M287+M289+M272</f>
        <v>0</v>
      </c>
      <c r="N269" s="26">
        <f t="shared" si="17"/>
        <v>759500</v>
      </c>
      <c r="O269" s="8">
        <f t="shared" si="20"/>
        <v>115.95065799517572</v>
      </c>
    </row>
    <row r="270" spans="1:15" ht="15" customHeight="1" x14ac:dyDescent="0.25">
      <c r="A270" s="6">
        <v>821100</v>
      </c>
      <c r="B270" s="180" t="s">
        <v>254</v>
      </c>
      <c r="C270" s="130"/>
      <c r="D270" s="130"/>
      <c r="E270" s="130"/>
      <c r="F270" s="131"/>
      <c r="G270" s="7">
        <v>0</v>
      </c>
      <c r="H270" s="7">
        <f t="shared" ref="H270:M270" si="21">H271</f>
        <v>0</v>
      </c>
      <c r="I270" s="26">
        <f t="shared" si="19"/>
        <v>0</v>
      </c>
      <c r="J270" s="7">
        <f t="shared" si="21"/>
        <v>0</v>
      </c>
      <c r="K270" s="7">
        <f t="shared" si="21"/>
        <v>0</v>
      </c>
      <c r="L270" s="7">
        <f t="shared" si="21"/>
        <v>0</v>
      </c>
      <c r="M270" s="7">
        <f t="shared" si="21"/>
        <v>0</v>
      </c>
      <c r="N270" s="26">
        <f t="shared" si="17"/>
        <v>0</v>
      </c>
      <c r="O270" s="8" t="e">
        <f t="shared" si="20"/>
        <v>#DIV/0!</v>
      </c>
    </row>
    <row r="271" spans="1:15" x14ac:dyDescent="0.25">
      <c r="A271" s="15">
        <v>821111</v>
      </c>
      <c r="B271" s="179" t="s">
        <v>255</v>
      </c>
      <c r="C271" s="130"/>
      <c r="D271" s="130"/>
      <c r="E271" s="130"/>
      <c r="F271" s="131"/>
      <c r="G271" s="16">
        <v>0</v>
      </c>
      <c r="H271" s="16">
        <v>0</v>
      </c>
      <c r="I271" s="26">
        <f t="shared" si="19"/>
        <v>0</v>
      </c>
      <c r="J271" s="16"/>
      <c r="K271" s="30"/>
      <c r="L271" s="16">
        <f>[1]urbanizam!G206</f>
        <v>0</v>
      </c>
      <c r="M271" s="30"/>
      <c r="N271" s="26">
        <f t="shared" si="17"/>
        <v>0</v>
      </c>
      <c r="O271" s="8" t="e">
        <f t="shared" si="20"/>
        <v>#DIV/0!</v>
      </c>
    </row>
    <row r="272" spans="1:15" x14ac:dyDescent="0.25">
      <c r="A272" s="20">
        <v>821200</v>
      </c>
      <c r="B272" s="246" t="s">
        <v>256</v>
      </c>
      <c r="C272" s="130"/>
      <c r="D272" s="130"/>
      <c r="E272" s="130"/>
      <c r="F272" s="131"/>
      <c r="G272" s="21">
        <v>515520</v>
      </c>
      <c r="H272" s="21">
        <f>SUM(H273:H277)</f>
        <v>3510</v>
      </c>
      <c r="I272" s="26">
        <f t="shared" si="19"/>
        <v>192480</v>
      </c>
      <c r="J272" s="21">
        <f>SUM(J273:J276)</f>
        <v>0</v>
      </c>
      <c r="K272" s="21">
        <f>SUM(K273:K276)</f>
        <v>0</v>
      </c>
      <c r="L272" s="21">
        <f>SUM(L273:L277)</f>
        <v>708000</v>
      </c>
      <c r="M272" s="21">
        <f>SUM(M273:M276)</f>
        <v>0</v>
      </c>
      <c r="N272" s="26">
        <f t="shared" si="17"/>
        <v>708000</v>
      </c>
      <c r="O272" s="8">
        <f t="shared" si="20"/>
        <v>137.33705772811916</v>
      </c>
    </row>
    <row r="273" spans="1:15" x14ac:dyDescent="0.25">
      <c r="A273" s="9">
        <v>821211</v>
      </c>
      <c r="B273" s="177" t="s">
        <v>257</v>
      </c>
      <c r="C273" s="130"/>
      <c r="D273" s="130"/>
      <c r="E273" s="130"/>
      <c r="F273" s="131"/>
      <c r="G273" s="10">
        <v>0</v>
      </c>
      <c r="H273" s="10"/>
      <c r="I273" s="26">
        <f t="shared" si="19"/>
        <v>0</v>
      </c>
      <c r="J273" s="10"/>
      <c r="K273" s="19"/>
      <c r="L273" s="10"/>
      <c r="M273" s="19"/>
      <c r="N273" s="26">
        <f t="shared" si="17"/>
        <v>0</v>
      </c>
      <c r="O273" s="8" t="e">
        <f t="shared" si="20"/>
        <v>#DIV/0!</v>
      </c>
    </row>
    <row r="274" spans="1:15" ht="15" customHeight="1" x14ac:dyDescent="0.25">
      <c r="A274" s="9">
        <v>821213</v>
      </c>
      <c r="B274" s="177" t="s">
        <v>258</v>
      </c>
      <c r="C274" s="130"/>
      <c r="D274" s="130"/>
      <c r="E274" s="130"/>
      <c r="F274" s="131"/>
      <c r="G274" s="10">
        <v>0</v>
      </c>
      <c r="H274" s="10"/>
      <c r="I274" s="26">
        <f t="shared" si="19"/>
        <v>0</v>
      </c>
      <c r="J274" s="10"/>
      <c r="K274" s="19"/>
      <c r="L274" s="10">
        <f>'[1]civilna zaštita'!G202+[1]privreda!G237+[1]urbanizam!G210</f>
        <v>0</v>
      </c>
      <c r="M274" s="19"/>
      <c r="N274" s="26">
        <f t="shared" si="17"/>
        <v>0</v>
      </c>
      <c r="O274" s="8" t="e">
        <f t="shared" si="20"/>
        <v>#DIV/0!</v>
      </c>
    </row>
    <row r="275" spans="1:15" ht="15" customHeight="1" x14ac:dyDescent="0.25">
      <c r="A275" s="36">
        <v>821221</v>
      </c>
      <c r="B275" s="129" t="s">
        <v>259</v>
      </c>
      <c r="C275" s="130"/>
      <c r="D275" s="130"/>
      <c r="E275" s="130"/>
      <c r="F275" s="131"/>
      <c r="G275" s="10">
        <v>6000</v>
      </c>
      <c r="H275" s="10">
        <v>0</v>
      </c>
      <c r="I275" s="26">
        <f t="shared" si="19"/>
        <v>42000</v>
      </c>
      <c r="J275" s="10"/>
      <c r="K275" s="19"/>
      <c r="L275" s="124">
        <f>H527</f>
        <v>48000</v>
      </c>
      <c r="M275" s="19"/>
      <c r="N275" s="26">
        <f>SUM(J275:M275)</f>
        <v>48000</v>
      </c>
      <c r="O275" s="8">
        <f t="shared" si="20"/>
        <v>800</v>
      </c>
    </row>
    <row r="276" spans="1:15" ht="15" customHeight="1" x14ac:dyDescent="0.25">
      <c r="A276" s="9">
        <v>821224</v>
      </c>
      <c r="B276" s="179" t="s">
        <v>260</v>
      </c>
      <c r="C276" s="130"/>
      <c r="D276" s="130"/>
      <c r="E276" s="130"/>
      <c r="F276" s="131"/>
      <c r="G276" s="10">
        <v>209520</v>
      </c>
      <c r="H276" s="10">
        <v>3510</v>
      </c>
      <c r="I276" s="26">
        <f t="shared" si="19"/>
        <v>100480</v>
      </c>
      <c r="J276" s="10"/>
      <c r="K276" s="19"/>
      <c r="L276" s="10">
        <f>H528</f>
        <v>310000</v>
      </c>
      <c r="M276" s="19"/>
      <c r="N276" s="26">
        <f t="shared" si="17"/>
        <v>310000</v>
      </c>
      <c r="O276" s="8">
        <f t="shared" si="20"/>
        <v>147.95723558610158</v>
      </c>
    </row>
    <row r="277" spans="1:15" x14ac:dyDescent="0.25">
      <c r="A277" s="9">
        <v>821225</v>
      </c>
      <c r="B277" s="179" t="s">
        <v>261</v>
      </c>
      <c r="C277" s="130"/>
      <c r="D277" s="130"/>
      <c r="E277" s="130"/>
      <c r="F277" s="131"/>
      <c r="G277" s="10">
        <v>300000</v>
      </c>
      <c r="H277" s="10">
        <v>0</v>
      </c>
      <c r="I277" s="26">
        <f t="shared" si="19"/>
        <v>50000</v>
      </c>
      <c r="J277" s="10"/>
      <c r="K277" s="19"/>
      <c r="L277" s="10">
        <f>H531</f>
        <v>350000</v>
      </c>
      <c r="M277" s="19"/>
      <c r="N277" s="26">
        <f t="shared" si="17"/>
        <v>350000</v>
      </c>
      <c r="O277" s="8">
        <f t="shared" si="20"/>
        <v>116.66666666666667</v>
      </c>
    </row>
    <row r="278" spans="1:15" x14ac:dyDescent="0.25">
      <c r="A278" s="6">
        <v>821300</v>
      </c>
      <c r="B278" s="180" t="s">
        <v>262</v>
      </c>
      <c r="C278" s="130"/>
      <c r="D278" s="130"/>
      <c r="E278" s="130"/>
      <c r="F278" s="131"/>
      <c r="G278" s="7">
        <v>84500</v>
      </c>
      <c r="H278" s="7">
        <f>SUM(H279:H286)</f>
        <v>12231</v>
      </c>
      <c r="I278" s="26">
        <f t="shared" si="19"/>
        <v>-40000</v>
      </c>
      <c r="J278" s="7">
        <f>SUM(J279:J285)</f>
        <v>2000</v>
      </c>
      <c r="K278" s="7">
        <f>K285+K279</f>
        <v>0</v>
      </c>
      <c r="L278" s="7">
        <f>SUM(L279:L286)</f>
        <v>42500</v>
      </c>
      <c r="M278" s="7">
        <f>M285+M279</f>
        <v>0</v>
      </c>
      <c r="N278" s="26">
        <f t="shared" si="17"/>
        <v>44500</v>
      </c>
      <c r="O278" s="8">
        <f t="shared" si="20"/>
        <v>52.662721893491124</v>
      </c>
    </row>
    <row r="279" spans="1:15" x14ac:dyDescent="0.25">
      <c r="A279" s="15">
        <v>821311</v>
      </c>
      <c r="B279" s="221" t="s">
        <v>263</v>
      </c>
      <c r="C279" s="130"/>
      <c r="D279" s="130"/>
      <c r="E279" s="130"/>
      <c r="F279" s="131"/>
      <c r="G279" s="16">
        <v>1500</v>
      </c>
      <c r="H279" s="16">
        <v>0</v>
      </c>
      <c r="I279" s="26">
        <f t="shared" si="19"/>
        <v>6500</v>
      </c>
      <c r="J279" s="16">
        <f>H604</f>
        <v>500</v>
      </c>
      <c r="K279" s="16"/>
      <c r="L279" s="16">
        <f>H451+H358+H534</f>
        <v>7500</v>
      </c>
      <c r="M279" s="16"/>
      <c r="N279" s="26">
        <f t="shared" si="17"/>
        <v>8000</v>
      </c>
      <c r="O279" s="8">
        <f t="shared" si="20"/>
        <v>533.33333333333326</v>
      </c>
    </row>
    <row r="280" spans="1:15" ht="15" customHeight="1" x14ac:dyDescent="0.25">
      <c r="A280" s="15">
        <v>821312</v>
      </c>
      <c r="B280" s="221" t="s">
        <v>264</v>
      </c>
      <c r="C280" s="130"/>
      <c r="D280" s="130"/>
      <c r="E280" s="130"/>
      <c r="F280" s="131"/>
      <c r="G280" s="16">
        <v>3000</v>
      </c>
      <c r="H280" s="16">
        <v>1350</v>
      </c>
      <c r="I280" s="26">
        <f t="shared" si="19"/>
        <v>3500</v>
      </c>
      <c r="J280" s="16">
        <f>H359</f>
        <v>1500</v>
      </c>
      <c r="K280" s="16"/>
      <c r="L280" s="110">
        <f>H452+H535</f>
        <v>5000</v>
      </c>
      <c r="M280" s="16"/>
      <c r="N280" s="26">
        <f>SUM(J280:M280)</f>
        <v>6500</v>
      </c>
      <c r="O280" s="8">
        <f t="shared" si="20"/>
        <v>216.66666666666666</v>
      </c>
    </row>
    <row r="281" spans="1:15" ht="15" customHeight="1" x14ac:dyDescent="0.25">
      <c r="A281" s="15">
        <v>821313</v>
      </c>
      <c r="B281" s="221" t="s">
        <v>265</v>
      </c>
      <c r="C281" s="130"/>
      <c r="D281" s="130"/>
      <c r="E281" s="130"/>
      <c r="F281" s="131"/>
      <c r="G281" s="16">
        <v>0</v>
      </c>
      <c r="H281" s="16">
        <v>0</v>
      </c>
      <c r="I281" s="26">
        <f t="shared" si="19"/>
        <v>0</v>
      </c>
      <c r="J281" s="16"/>
      <c r="K281" s="16"/>
      <c r="L281" s="16"/>
      <c r="M281" s="16"/>
      <c r="N281" s="26">
        <f t="shared" si="17"/>
        <v>0</v>
      </c>
      <c r="O281" s="8" t="e">
        <f t="shared" si="20"/>
        <v>#DIV/0!</v>
      </c>
    </row>
    <row r="282" spans="1:15" x14ac:dyDescent="0.25">
      <c r="A282" s="15">
        <v>821321</v>
      </c>
      <c r="B282" s="221" t="s">
        <v>266</v>
      </c>
      <c r="C282" s="130"/>
      <c r="D282" s="130"/>
      <c r="E282" s="130"/>
      <c r="F282" s="131"/>
      <c r="G282" s="16">
        <v>70000</v>
      </c>
      <c r="H282" s="16"/>
      <c r="I282" s="26">
        <f t="shared" si="19"/>
        <v>-70000</v>
      </c>
      <c r="J282" s="16"/>
      <c r="K282" s="16"/>
      <c r="L282" s="16">
        <f>H605</f>
        <v>0</v>
      </c>
      <c r="M282" s="16"/>
      <c r="N282" s="26">
        <f t="shared" si="17"/>
        <v>0</v>
      </c>
      <c r="O282" s="8">
        <f t="shared" si="20"/>
        <v>0</v>
      </c>
    </row>
    <row r="283" spans="1:15" ht="15" customHeight="1" x14ac:dyDescent="0.25">
      <c r="A283" s="15">
        <v>821329</v>
      </c>
      <c r="B283" s="221" t="s">
        <v>267</v>
      </c>
      <c r="C283" s="130"/>
      <c r="D283" s="130"/>
      <c r="E283" s="130"/>
      <c r="F283" s="131"/>
      <c r="G283" s="16">
        <v>0</v>
      </c>
      <c r="H283" s="16">
        <v>0</v>
      </c>
      <c r="I283" s="26">
        <f t="shared" si="19"/>
        <v>0</v>
      </c>
      <c r="J283" s="16"/>
      <c r="K283" s="16"/>
      <c r="L283" s="16">
        <f>[1]privreda!G249</f>
        <v>0</v>
      </c>
      <c r="M283" s="16"/>
      <c r="N283" s="26">
        <f t="shared" si="17"/>
        <v>0</v>
      </c>
      <c r="O283" s="8" t="e">
        <f t="shared" si="20"/>
        <v>#DIV/0!</v>
      </c>
    </row>
    <row r="284" spans="1:15" x14ac:dyDescent="0.25">
      <c r="A284" s="15">
        <v>821341</v>
      </c>
      <c r="B284" s="221" t="s">
        <v>268</v>
      </c>
      <c r="C284" s="130"/>
      <c r="D284" s="130"/>
      <c r="E284" s="130"/>
      <c r="F284" s="131"/>
      <c r="G284" s="16">
        <v>10000</v>
      </c>
      <c r="H284" s="16">
        <v>10881</v>
      </c>
      <c r="I284" s="26">
        <f t="shared" si="19"/>
        <v>-10000</v>
      </c>
      <c r="J284" s="16"/>
      <c r="K284" s="16"/>
      <c r="L284" s="16"/>
      <c r="M284" s="16"/>
      <c r="N284" s="26">
        <f t="shared" si="17"/>
        <v>0</v>
      </c>
      <c r="O284" s="8">
        <f t="shared" si="20"/>
        <v>0</v>
      </c>
    </row>
    <row r="285" spans="1:15" ht="15" customHeight="1" x14ac:dyDescent="0.25">
      <c r="A285" s="15">
        <v>821361</v>
      </c>
      <c r="B285" s="179" t="s">
        <v>269</v>
      </c>
      <c r="C285" s="130"/>
      <c r="D285" s="130"/>
      <c r="E285" s="130"/>
      <c r="F285" s="131"/>
      <c r="G285" s="16">
        <v>0</v>
      </c>
      <c r="H285" s="16"/>
      <c r="I285" s="26">
        <f t="shared" si="19"/>
        <v>0</v>
      </c>
      <c r="J285" s="16"/>
      <c r="K285" s="30"/>
      <c r="L285" s="16">
        <f>'[1]civilna zaštita'!G209</f>
        <v>0</v>
      </c>
      <c r="M285" s="30"/>
      <c r="N285" s="26">
        <f t="shared" si="17"/>
        <v>0</v>
      </c>
      <c r="O285" s="8" t="e">
        <f t="shared" si="20"/>
        <v>#DIV/0!</v>
      </c>
    </row>
    <row r="286" spans="1:15" x14ac:dyDescent="0.25">
      <c r="A286" s="15">
        <v>821372</v>
      </c>
      <c r="B286" s="179" t="s">
        <v>270</v>
      </c>
      <c r="C286" s="130"/>
      <c r="D286" s="130"/>
      <c r="E286" s="130"/>
      <c r="F286" s="131"/>
      <c r="G286" s="16">
        <v>0</v>
      </c>
      <c r="H286" s="16">
        <v>0</v>
      </c>
      <c r="I286" s="26">
        <f t="shared" si="19"/>
        <v>30000</v>
      </c>
      <c r="J286" s="16"/>
      <c r="K286" s="30"/>
      <c r="L286" s="16">
        <f>H537</f>
        <v>30000</v>
      </c>
      <c r="M286" s="30"/>
      <c r="N286" s="26">
        <f t="shared" si="17"/>
        <v>30000</v>
      </c>
      <c r="O286" s="8" t="e">
        <f t="shared" si="20"/>
        <v>#DIV/0!</v>
      </c>
    </row>
    <row r="287" spans="1:15" ht="15" customHeight="1" x14ac:dyDescent="0.25">
      <c r="A287" s="6">
        <v>821500</v>
      </c>
      <c r="B287" s="180" t="s">
        <v>271</v>
      </c>
      <c r="C287" s="130"/>
      <c r="D287" s="130"/>
      <c r="E287" s="130"/>
      <c r="F287" s="131"/>
      <c r="G287" s="7">
        <v>7000</v>
      </c>
      <c r="H287" s="7">
        <f t="shared" ref="H287:M287" si="22">H288</f>
        <v>0</v>
      </c>
      <c r="I287" s="26">
        <f t="shared" si="19"/>
        <v>0</v>
      </c>
      <c r="J287" s="7">
        <f t="shared" si="22"/>
        <v>0</v>
      </c>
      <c r="K287" s="7">
        <f t="shared" si="22"/>
        <v>0</v>
      </c>
      <c r="L287" s="7">
        <f t="shared" si="22"/>
        <v>7000</v>
      </c>
      <c r="M287" s="7">
        <f t="shared" si="22"/>
        <v>0</v>
      </c>
      <c r="N287" s="26">
        <f t="shared" si="17"/>
        <v>7000</v>
      </c>
      <c r="O287" s="8">
        <f t="shared" si="20"/>
        <v>100</v>
      </c>
    </row>
    <row r="288" spans="1:15" ht="15" customHeight="1" x14ac:dyDescent="0.25">
      <c r="A288" s="15">
        <v>821521</v>
      </c>
      <c r="B288" s="179" t="s">
        <v>272</v>
      </c>
      <c r="C288" s="130"/>
      <c r="D288" s="130"/>
      <c r="E288" s="130"/>
      <c r="F288" s="131"/>
      <c r="G288" s="16">
        <v>7000</v>
      </c>
      <c r="H288" s="16"/>
      <c r="I288" s="26">
        <f t="shared" si="19"/>
        <v>0</v>
      </c>
      <c r="J288" s="30"/>
      <c r="K288" s="30"/>
      <c r="L288" s="16">
        <f>H539</f>
        <v>7000</v>
      </c>
      <c r="M288" s="16"/>
      <c r="N288" s="26">
        <f t="shared" si="17"/>
        <v>7000</v>
      </c>
      <c r="O288" s="8">
        <f t="shared" si="20"/>
        <v>100</v>
      </c>
    </row>
    <row r="289" spans="1:15" ht="15" customHeight="1" x14ac:dyDescent="0.25">
      <c r="A289" s="6">
        <v>821600</v>
      </c>
      <c r="B289" s="180" t="s">
        <v>273</v>
      </c>
      <c r="C289" s="130"/>
      <c r="D289" s="130"/>
      <c r="E289" s="130"/>
      <c r="F289" s="131"/>
      <c r="G289" s="7">
        <v>48000</v>
      </c>
      <c r="H289" s="7">
        <f>SUM(H290:H291)</f>
        <v>47340</v>
      </c>
      <c r="I289" s="26">
        <f t="shared" si="19"/>
        <v>-48000</v>
      </c>
      <c r="J289" s="7"/>
      <c r="K289" s="39"/>
      <c r="L289" s="7">
        <f>L290</f>
        <v>0</v>
      </c>
      <c r="M289" s="7">
        <f>M290+M292</f>
        <v>0</v>
      </c>
      <c r="N289" s="26">
        <f t="shared" si="17"/>
        <v>0</v>
      </c>
      <c r="O289" s="8">
        <f t="shared" si="20"/>
        <v>0</v>
      </c>
    </row>
    <row r="290" spans="1:15" ht="15" customHeight="1" x14ac:dyDescent="0.25">
      <c r="A290" s="9">
        <v>821612</v>
      </c>
      <c r="B290" s="177" t="s">
        <v>274</v>
      </c>
      <c r="C290" s="130"/>
      <c r="D290" s="130"/>
      <c r="E290" s="130"/>
      <c r="F290" s="131"/>
      <c r="G290" s="7">
        <v>48000</v>
      </c>
      <c r="H290" s="7">
        <v>47340</v>
      </c>
      <c r="I290" s="26">
        <f t="shared" si="19"/>
        <v>-48000</v>
      </c>
      <c r="J290" s="7"/>
      <c r="K290" s="39"/>
      <c r="L290" s="7">
        <f>H541</f>
        <v>0</v>
      </c>
      <c r="M290" s="7"/>
      <c r="N290" s="26">
        <f t="shared" si="17"/>
        <v>0</v>
      </c>
      <c r="O290" s="8">
        <f t="shared" si="20"/>
        <v>0</v>
      </c>
    </row>
    <row r="291" spans="1:15" ht="15" customHeight="1" x14ac:dyDescent="0.25">
      <c r="A291" s="9">
        <v>821614</v>
      </c>
      <c r="B291" s="177" t="s">
        <v>275</v>
      </c>
      <c r="C291" s="130"/>
      <c r="D291" s="130"/>
      <c r="E291" s="130"/>
      <c r="F291" s="131"/>
      <c r="G291" s="7">
        <v>0</v>
      </c>
      <c r="H291" s="7">
        <v>0</v>
      </c>
      <c r="I291" s="26">
        <f t="shared" si="19"/>
        <v>0</v>
      </c>
      <c r="J291" s="7"/>
      <c r="K291" s="39"/>
      <c r="L291" s="7"/>
      <c r="M291" s="7"/>
      <c r="N291" s="26">
        <f t="shared" si="17"/>
        <v>0</v>
      </c>
      <c r="O291" s="8" t="e">
        <f t="shared" si="20"/>
        <v>#DIV/0!</v>
      </c>
    </row>
    <row r="292" spans="1:15" ht="15" customHeight="1" x14ac:dyDescent="0.25">
      <c r="A292" s="9">
        <v>821624</v>
      </c>
      <c r="B292" s="177" t="s">
        <v>276</v>
      </c>
      <c r="C292" s="130"/>
      <c r="D292" s="130"/>
      <c r="E292" s="130"/>
      <c r="F292" s="131"/>
      <c r="G292" s="7">
        <v>0</v>
      </c>
      <c r="H292" s="7"/>
      <c r="I292" s="26">
        <f t="shared" si="19"/>
        <v>0</v>
      </c>
      <c r="J292" s="7"/>
      <c r="K292" s="39"/>
      <c r="L292" s="7"/>
      <c r="M292" s="7"/>
      <c r="N292" s="26">
        <f t="shared" si="17"/>
        <v>0</v>
      </c>
      <c r="O292" s="8" t="e">
        <f t="shared" si="20"/>
        <v>#DIV/0!</v>
      </c>
    </row>
    <row r="293" spans="1:15" ht="15" customHeight="1" x14ac:dyDescent="0.25">
      <c r="A293" s="6">
        <v>823000</v>
      </c>
      <c r="B293" s="228" t="s">
        <v>277</v>
      </c>
      <c r="C293" s="130"/>
      <c r="D293" s="130"/>
      <c r="E293" s="130"/>
      <c r="F293" s="131"/>
      <c r="G293" s="7">
        <v>0</v>
      </c>
      <c r="H293" s="7">
        <f t="shared" ref="H293:N293" si="23">H294</f>
        <v>0</v>
      </c>
      <c r="I293" s="26">
        <f t="shared" si="19"/>
        <v>0</v>
      </c>
      <c r="J293" s="7">
        <f t="shared" si="23"/>
        <v>0</v>
      </c>
      <c r="K293" s="7">
        <f t="shared" si="23"/>
        <v>0</v>
      </c>
      <c r="L293" s="7">
        <f t="shared" si="23"/>
        <v>0</v>
      </c>
      <c r="M293" s="7">
        <f t="shared" si="23"/>
        <v>0</v>
      </c>
      <c r="N293" s="7">
        <f t="shared" si="23"/>
        <v>0</v>
      </c>
      <c r="O293" s="8" t="e">
        <f t="shared" si="20"/>
        <v>#DIV/0!</v>
      </c>
    </row>
    <row r="294" spans="1:15" ht="15" customHeight="1" x14ac:dyDescent="0.25">
      <c r="A294" s="15">
        <v>823511</v>
      </c>
      <c r="B294" s="221" t="s">
        <v>278</v>
      </c>
      <c r="C294" s="130"/>
      <c r="D294" s="130"/>
      <c r="E294" s="130"/>
      <c r="F294" s="131"/>
      <c r="G294" s="16">
        <v>0</v>
      </c>
      <c r="H294" s="16">
        <v>0</v>
      </c>
      <c r="I294" s="26">
        <f t="shared" si="19"/>
        <v>0</v>
      </c>
      <c r="J294" s="16"/>
      <c r="K294" s="30"/>
      <c r="L294" s="16"/>
      <c r="M294" s="16"/>
      <c r="N294" s="40">
        <f t="shared" si="17"/>
        <v>0</v>
      </c>
      <c r="O294" s="8" t="e">
        <f t="shared" si="20"/>
        <v>#DIV/0!</v>
      </c>
    </row>
    <row r="295" spans="1:15" x14ac:dyDescent="0.25">
      <c r="A295" s="23"/>
      <c r="B295" s="188" t="s">
        <v>56</v>
      </c>
      <c r="C295" s="130"/>
      <c r="D295" s="130"/>
      <c r="E295" s="130"/>
      <c r="F295" s="131"/>
      <c r="G295" s="24">
        <v>1945795</v>
      </c>
      <c r="H295" s="24">
        <f>H268+H130+H131</f>
        <v>901372</v>
      </c>
      <c r="I295" s="26">
        <f t="shared" si="19"/>
        <v>148207.5</v>
      </c>
      <c r="J295" s="24">
        <f>J268+J130+J131</f>
        <v>1097102.5</v>
      </c>
      <c r="K295" s="24">
        <f>K268+K130+K131</f>
        <v>24350</v>
      </c>
      <c r="L295" s="24">
        <f>L268+L130+L131</f>
        <v>972550</v>
      </c>
      <c r="M295" s="24">
        <f>M268+M130+M131</f>
        <v>0</v>
      </c>
      <c r="N295" s="26">
        <f t="shared" si="17"/>
        <v>2094002.5</v>
      </c>
      <c r="O295" s="8">
        <f t="shared" si="20"/>
        <v>107.61680958168769</v>
      </c>
    </row>
    <row r="297" spans="1:15" x14ac:dyDescent="0.25">
      <c r="A297" s="187" t="s">
        <v>300</v>
      </c>
      <c r="B297" s="241"/>
      <c r="C297" s="241"/>
      <c r="D297" s="241"/>
      <c r="E297" s="241"/>
      <c r="F297" s="241"/>
      <c r="G297" s="241"/>
      <c r="H297" s="241"/>
      <c r="I297" s="241"/>
      <c r="J297" s="241"/>
      <c r="K297" s="241"/>
      <c r="L297" s="241"/>
      <c r="M297" s="241"/>
      <c r="N297" s="241"/>
      <c r="O297" s="241"/>
    </row>
    <row r="298" spans="1:15" x14ac:dyDescent="0.25">
      <c r="A298" s="164" t="s">
        <v>439</v>
      </c>
      <c r="B298" s="154"/>
      <c r="C298" s="154"/>
      <c r="D298" s="154"/>
      <c r="E298" s="154"/>
      <c r="F298" s="154"/>
      <c r="G298" s="154"/>
      <c r="H298" s="154"/>
      <c r="I298" s="154"/>
      <c r="J298" s="154"/>
      <c r="K298" s="154"/>
      <c r="L298" s="154"/>
      <c r="M298" s="154"/>
      <c r="N298" s="154"/>
      <c r="O298" s="154"/>
    </row>
    <row r="299" spans="1:15" x14ac:dyDescent="0.25">
      <c r="A299" s="242"/>
      <c r="B299" s="241"/>
      <c r="C299" s="241"/>
      <c r="D299" s="241"/>
      <c r="E299" s="241"/>
      <c r="F299" s="241"/>
      <c r="G299" s="241"/>
      <c r="H299" s="241"/>
      <c r="I299" s="241"/>
      <c r="J299" s="241"/>
      <c r="K299" s="241"/>
      <c r="L299" s="241"/>
      <c r="M299" s="241"/>
      <c r="N299" s="241"/>
      <c r="O299" s="241"/>
    </row>
    <row r="300" spans="1:15" x14ac:dyDescent="0.25">
      <c r="A300" t="s">
        <v>442</v>
      </c>
    </row>
    <row r="302" spans="1:15" ht="15" customHeight="1" x14ac:dyDescent="0.25">
      <c r="A302" s="225" t="s">
        <v>279</v>
      </c>
      <c r="B302" s="227" t="s">
        <v>280</v>
      </c>
      <c r="C302" s="189" t="s">
        <v>48</v>
      </c>
      <c r="D302" s="201" t="s">
        <v>49</v>
      </c>
      <c r="E302" s="203"/>
      <c r="F302" s="204"/>
      <c r="G302" s="190" t="s">
        <v>281</v>
      </c>
      <c r="H302" s="190" t="s">
        <v>121</v>
      </c>
      <c r="I302" s="240" t="s">
        <v>4</v>
      </c>
    </row>
    <row r="303" spans="1:15" x14ac:dyDescent="0.25">
      <c r="A303" s="226"/>
      <c r="B303" s="227"/>
      <c r="C303" s="189"/>
      <c r="D303" s="205"/>
      <c r="E303" s="206"/>
      <c r="F303" s="207"/>
      <c r="G303" s="191"/>
      <c r="H303" s="229"/>
      <c r="I303" s="240"/>
    </row>
    <row r="304" spans="1:15" x14ac:dyDescent="0.25">
      <c r="A304" s="41">
        <v>1</v>
      </c>
      <c r="B304" s="41">
        <v>2</v>
      </c>
      <c r="C304" s="5">
        <v>3</v>
      </c>
      <c r="D304" s="198">
        <v>4</v>
      </c>
      <c r="E304" s="130"/>
      <c r="F304" s="131"/>
      <c r="G304" s="5">
        <v>5</v>
      </c>
      <c r="H304" s="5">
        <v>6</v>
      </c>
      <c r="I304" s="4" t="s">
        <v>282</v>
      </c>
    </row>
    <row r="305" spans="1:9" ht="27.75" customHeight="1" x14ac:dyDescent="0.25">
      <c r="A305" s="42" t="s">
        <v>283</v>
      </c>
      <c r="B305" s="20"/>
      <c r="C305" s="43"/>
      <c r="D305" s="239" t="s">
        <v>284</v>
      </c>
      <c r="E305" s="130"/>
      <c r="F305" s="130"/>
      <c r="G305" s="130"/>
      <c r="H305" s="130"/>
      <c r="I305" s="131"/>
    </row>
    <row r="306" spans="1:9" x14ac:dyDescent="0.25">
      <c r="A306" s="9"/>
      <c r="B306" s="44"/>
      <c r="C306" s="25">
        <v>600000</v>
      </c>
      <c r="D306" s="212" t="s">
        <v>28</v>
      </c>
      <c r="E306" s="130"/>
      <c r="F306" s="131"/>
      <c r="G306" s="45"/>
      <c r="H306" s="27"/>
      <c r="I306" s="46"/>
    </row>
    <row r="307" spans="1:9" x14ac:dyDescent="0.25">
      <c r="A307" s="9"/>
      <c r="B307" s="44"/>
      <c r="C307" s="6">
        <v>610000</v>
      </c>
      <c r="D307" s="200" t="s">
        <v>123</v>
      </c>
      <c r="E307" s="130"/>
      <c r="F307" s="131"/>
      <c r="G307" s="7">
        <f>G308+G316+G318+G345</f>
        <v>282700</v>
      </c>
      <c r="H307" s="7">
        <f>H308+H316+H318+H345</f>
        <v>280560</v>
      </c>
      <c r="I307" s="47">
        <f>H307/G307*100</f>
        <v>99.243013795542979</v>
      </c>
    </row>
    <row r="308" spans="1:9" x14ac:dyDescent="0.25">
      <c r="A308" s="9"/>
      <c r="B308" s="44"/>
      <c r="C308" s="6">
        <v>611000</v>
      </c>
      <c r="D308" s="200" t="s">
        <v>124</v>
      </c>
      <c r="E308" s="130"/>
      <c r="F308" s="131"/>
      <c r="G308" s="7">
        <f>G309+G310</f>
        <v>166800</v>
      </c>
      <c r="H308" s="7">
        <f>H309+H310</f>
        <v>168800</v>
      </c>
      <c r="I308" s="47">
        <f t="shared" ref="I308:I355" si="24">H308/G308*100</f>
        <v>101.19904076738608</v>
      </c>
    </row>
    <row r="309" spans="1:9" ht="15" customHeight="1" x14ac:dyDescent="0.25">
      <c r="A309" s="9"/>
      <c r="B309" s="44" t="s">
        <v>285</v>
      </c>
      <c r="C309" s="11">
        <v>611100</v>
      </c>
      <c r="D309" s="215" t="s">
        <v>125</v>
      </c>
      <c r="E309" s="130"/>
      <c r="F309" s="131"/>
      <c r="G309" s="48">
        <v>140000</v>
      </c>
      <c r="H309" s="48">
        <v>142000</v>
      </c>
      <c r="I309" s="47">
        <f t="shared" si="24"/>
        <v>101.42857142857142</v>
      </c>
    </row>
    <row r="310" spans="1:9" ht="15.75" customHeight="1" x14ac:dyDescent="0.25">
      <c r="A310" s="9"/>
      <c r="B310" s="44"/>
      <c r="C310" s="9">
        <v>611200</v>
      </c>
      <c r="D310" s="177" t="s">
        <v>126</v>
      </c>
      <c r="E310" s="130"/>
      <c r="F310" s="131"/>
      <c r="G310" s="12">
        <f>SUM(G311:G315)</f>
        <v>26800</v>
      </c>
      <c r="H310" s="12">
        <f>SUM(H311:H315)</f>
        <v>26800</v>
      </c>
      <c r="I310" s="47">
        <f t="shared" si="24"/>
        <v>100</v>
      </c>
    </row>
    <row r="311" spans="1:9" ht="15" customHeight="1" x14ac:dyDescent="0.25">
      <c r="A311" s="9"/>
      <c r="B311" s="44" t="s">
        <v>285</v>
      </c>
      <c r="C311" s="15">
        <v>611211</v>
      </c>
      <c r="D311" s="179" t="s">
        <v>127</v>
      </c>
      <c r="E311" s="130"/>
      <c r="F311" s="131"/>
      <c r="G311" s="49">
        <v>2800</v>
      </c>
      <c r="H311" s="49">
        <v>2800</v>
      </c>
      <c r="I311" s="47">
        <f t="shared" si="24"/>
        <v>100</v>
      </c>
    </row>
    <row r="312" spans="1:9" ht="15" customHeight="1" x14ac:dyDescent="0.25">
      <c r="A312" s="9"/>
      <c r="B312" s="44" t="s">
        <v>285</v>
      </c>
      <c r="C312" s="15">
        <v>611221</v>
      </c>
      <c r="D312" s="179" t="s">
        <v>128</v>
      </c>
      <c r="E312" s="130"/>
      <c r="F312" s="131"/>
      <c r="G312" s="49">
        <v>16300</v>
      </c>
      <c r="H312" s="49">
        <v>16300</v>
      </c>
      <c r="I312" s="47">
        <f t="shared" si="24"/>
        <v>100</v>
      </c>
    </row>
    <row r="313" spans="1:9" ht="15" customHeight="1" x14ac:dyDescent="0.25">
      <c r="A313" s="9"/>
      <c r="B313" s="44" t="s">
        <v>285</v>
      </c>
      <c r="C313" s="15">
        <v>611224</v>
      </c>
      <c r="D313" s="179" t="s">
        <v>129</v>
      </c>
      <c r="E313" s="130"/>
      <c r="F313" s="131"/>
      <c r="G313" s="49">
        <v>3500</v>
      </c>
      <c r="H313" s="49">
        <v>3500</v>
      </c>
      <c r="I313" s="47">
        <f t="shared" si="24"/>
        <v>100</v>
      </c>
    </row>
    <row r="314" spans="1:9" ht="15" customHeight="1" x14ac:dyDescent="0.25">
      <c r="A314" s="9"/>
      <c r="B314" s="44" t="s">
        <v>285</v>
      </c>
      <c r="C314" s="15">
        <v>611227</v>
      </c>
      <c r="D314" s="179" t="s">
        <v>131</v>
      </c>
      <c r="E314" s="130"/>
      <c r="F314" s="131"/>
      <c r="G314" s="49">
        <v>2800</v>
      </c>
      <c r="H314" s="49">
        <v>2800</v>
      </c>
      <c r="I314" s="47">
        <f t="shared" si="24"/>
        <v>100</v>
      </c>
    </row>
    <row r="315" spans="1:9" ht="15" customHeight="1" x14ac:dyDescent="0.25">
      <c r="A315" s="9"/>
      <c r="B315" s="44" t="s">
        <v>285</v>
      </c>
      <c r="C315" s="15">
        <v>611229</v>
      </c>
      <c r="D315" s="179" t="s">
        <v>133</v>
      </c>
      <c r="E315" s="130"/>
      <c r="F315" s="131"/>
      <c r="G315" s="49">
        <v>1400</v>
      </c>
      <c r="H315" s="49">
        <v>1400</v>
      </c>
      <c r="I315" s="47">
        <f t="shared" si="24"/>
        <v>100</v>
      </c>
    </row>
    <row r="316" spans="1:9" ht="15" customHeight="1" x14ac:dyDescent="0.25">
      <c r="A316" s="9"/>
      <c r="B316" s="44"/>
      <c r="C316" s="6">
        <v>612000</v>
      </c>
      <c r="D316" s="180" t="s">
        <v>134</v>
      </c>
      <c r="E316" s="130"/>
      <c r="F316" s="131"/>
      <c r="G316" s="7">
        <f>G317</f>
        <v>14700</v>
      </c>
      <c r="H316" s="7">
        <f>H317</f>
        <v>14910</v>
      </c>
      <c r="I316" s="47">
        <f t="shared" si="24"/>
        <v>101.42857142857142</v>
      </c>
    </row>
    <row r="317" spans="1:9" ht="15" customHeight="1" x14ac:dyDescent="0.25">
      <c r="A317" s="9"/>
      <c r="B317" s="44" t="s">
        <v>285</v>
      </c>
      <c r="C317" s="11">
        <v>612100</v>
      </c>
      <c r="D317" s="215" t="s">
        <v>135</v>
      </c>
      <c r="E317" s="130"/>
      <c r="F317" s="131"/>
      <c r="G317" s="48">
        <v>14700</v>
      </c>
      <c r="H317" s="48">
        <f>H309*0.105</f>
        <v>14910</v>
      </c>
      <c r="I317" s="47">
        <f t="shared" si="24"/>
        <v>101.42857142857142</v>
      </c>
    </row>
    <row r="318" spans="1:9" x14ac:dyDescent="0.25">
      <c r="A318" s="9"/>
      <c r="B318" s="44"/>
      <c r="C318" s="6">
        <v>613000</v>
      </c>
      <c r="D318" s="200" t="s">
        <v>137</v>
      </c>
      <c r="E318" s="130"/>
      <c r="F318" s="131"/>
      <c r="G318" s="7">
        <f>G319+G324+G330</f>
        <v>83700</v>
      </c>
      <c r="H318" s="7">
        <f>H319+H324+H330</f>
        <v>83350</v>
      </c>
      <c r="I318" s="47">
        <f t="shared" si="24"/>
        <v>99.581839904420548</v>
      </c>
    </row>
    <row r="319" spans="1:9" x14ac:dyDescent="0.25">
      <c r="A319" s="9"/>
      <c r="B319" s="44"/>
      <c r="C319" s="20">
        <v>613100</v>
      </c>
      <c r="D319" s="246" t="s">
        <v>138</v>
      </c>
      <c r="E319" s="130"/>
      <c r="F319" s="131"/>
      <c r="G319" s="50">
        <f>SUM(G320:G323)</f>
        <v>1500</v>
      </c>
      <c r="H319" s="50">
        <f>SUM(H320:H323)</f>
        <v>1150</v>
      </c>
      <c r="I319" s="47">
        <f t="shared" si="24"/>
        <v>76.666666666666671</v>
      </c>
    </row>
    <row r="320" spans="1:9" x14ac:dyDescent="0.25">
      <c r="A320" s="118"/>
      <c r="B320" s="44" t="s">
        <v>285</v>
      </c>
      <c r="C320" s="118">
        <v>613113</v>
      </c>
      <c r="D320" s="177" t="s">
        <v>140</v>
      </c>
      <c r="E320" s="139"/>
      <c r="F320" s="140"/>
      <c r="G320" s="54">
        <v>300</v>
      </c>
      <c r="H320" s="54">
        <v>300</v>
      </c>
      <c r="I320" s="47"/>
    </row>
    <row r="321" spans="1:9" ht="15" customHeight="1" x14ac:dyDescent="0.25">
      <c r="A321" s="9"/>
      <c r="B321" s="44" t="s">
        <v>285</v>
      </c>
      <c r="C321" s="15">
        <v>613115</v>
      </c>
      <c r="D321" s="179" t="s">
        <v>141</v>
      </c>
      <c r="E321" s="130"/>
      <c r="F321" s="131"/>
      <c r="G321" s="49">
        <v>700</v>
      </c>
      <c r="H321" s="49">
        <v>600</v>
      </c>
      <c r="I321" s="47">
        <f t="shared" si="24"/>
        <v>85.714285714285708</v>
      </c>
    </row>
    <row r="322" spans="1:9" ht="15" customHeight="1" x14ac:dyDescent="0.25">
      <c r="A322" s="9"/>
      <c r="B322" s="44" t="s">
        <v>285</v>
      </c>
      <c r="C322" s="15">
        <v>613125</v>
      </c>
      <c r="D322" s="179" t="s">
        <v>143</v>
      </c>
      <c r="E322" s="185"/>
      <c r="F322" s="186"/>
      <c r="G322" s="49"/>
      <c r="H322" s="111"/>
      <c r="I322" s="47" t="e">
        <f t="shared" si="24"/>
        <v>#DIV/0!</v>
      </c>
    </row>
    <row r="323" spans="1:9" ht="15" customHeight="1" x14ac:dyDescent="0.25">
      <c r="A323" s="9"/>
      <c r="B323" s="44" t="s">
        <v>285</v>
      </c>
      <c r="C323" s="15">
        <v>613191</v>
      </c>
      <c r="D323" s="179" t="s">
        <v>144</v>
      </c>
      <c r="E323" s="130"/>
      <c r="F323" s="131"/>
      <c r="G323" s="49">
        <v>500</v>
      </c>
      <c r="H323" s="49">
        <v>250</v>
      </c>
      <c r="I323" s="47">
        <f t="shared" si="24"/>
        <v>50</v>
      </c>
    </row>
    <row r="324" spans="1:9" x14ac:dyDescent="0.25">
      <c r="A324" s="9"/>
      <c r="B324" s="44"/>
      <c r="C324" s="6">
        <v>613400</v>
      </c>
      <c r="D324" s="200" t="s">
        <v>154</v>
      </c>
      <c r="E324" s="130"/>
      <c r="F324" s="131"/>
      <c r="G324" s="7">
        <f>SUM(G325:G329)</f>
        <v>1960</v>
      </c>
      <c r="H324" s="7">
        <f>SUM(H325:H329)</f>
        <v>1960</v>
      </c>
      <c r="I324" s="47">
        <f t="shared" si="24"/>
        <v>100</v>
      </c>
    </row>
    <row r="325" spans="1:9" ht="15" customHeight="1" x14ac:dyDescent="0.25">
      <c r="A325" s="9"/>
      <c r="B325" s="44" t="s">
        <v>285</v>
      </c>
      <c r="C325" s="15">
        <v>613411</v>
      </c>
      <c r="D325" s="179" t="s">
        <v>155</v>
      </c>
      <c r="E325" s="130"/>
      <c r="F325" s="131"/>
      <c r="G325" s="49">
        <v>500</v>
      </c>
      <c r="H325" s="49">
        <v>500</v>
      </c>
      <c r="I325" s="47">
        <f t="shared" si="24"/>
        <v>100</v>
      </c>
    </row>
    <row r="326" spans="1:9" ht="15" customHeight="1" x14ac:dyDescent="0.25">
      <c r="A326" s="9"/>
      <c r="B326" s="44" t="s">
        <v>285</v>
      </c>
      <c r="C326" s="15">
        <v>613412</v>
      </c>
      <c r="D326" s="179" t="s">
        <v>156</v>
      </c>
      <c r="E326" s="130"/>
      <c r="F326" s="131"/>
      <c r="G326" s="49">
        <v>500</v>
      </c>
      <c r="H326" s="49">
        <v>500</v>
      </c>
      <c r="I326" s="47">
        <f t="shared" si="24"/>
        <v>100</v>
      </c>
    </row>
    <row r="327" spans="1:9" ht="15" customHeight="1" x14ac:dyDescent="0.25">
      <c r="A327" s="9"/>
      <c r="B327" s="44" t="s">
        <v>285</v>
      </c>
      <c r="C327" s="15">
        <v>613413</v>
      </c>
      <c r="D327" s="179" t="s">
        <v>157</v>
      </c>
      <c r="E327" s="130"/>
      <c r="F327" s="131"/>
      <c r="G327" s="49">
        <v>160</v>
      </c>
      <c r="H327" s="49">
        <v>160</v>
      </c>
      <c r="I327" s="47">
        <f t="shared" si="24"/>
        <v>100</v>
      </c>
    </row>
    <row r="328" spans="1:9" x14ac:dyDescent="0.25">
      <c r="A328" s="9"/>
      <c r="B328" s="44" t="s">
        <v>285</v>
      </c>
      <c r="C328" s="15">
        <v>613416</v>
      </c>
      <c r="D328" s="179" t="s">
        <v>286</v>
      </c>
      <c r="E328" s="130"/>
      <c r="F328" s="131"/>
      <c r="G328" s="49">
        <v>500</v>
      </c>
      <c r="H328" s="49">
        <v>500</v>
      </c>
      <c r="I328" s="47">
        <f t="shared" si="24"/>
        <v>100</v>
      </c>
    </row>
    <row r="329" spans="1:9" ht="15" customHeight="1" x14ac:dyDescent="0.25">
      <c r="A329" s="9"/>
      <c r="B329" s="44" t="s">
        <v>285</v>
      </c>
      <c r="C329" s="15">
        <v>613417</v>
      </c>
      <c r="D329" s="179" t="s">
        <v>159</v>
      </c>
      <c r="E329" s="130"/>
      <c r="F329" s="131"/>
      <c r="G329" s="49">
        <v>300</v>
      </c>
      <c r="H329" s="49">
        <v>300</v>
      </c>
      <c r="I329" s="47">
        <f t="shared" si="24"/>
        <v>100</v>
      </c>
    </row>
    <row r="330" spans="1:9" x14ac:dyDescent="0.25">
      <c r="A330" s="9"/>
      <c r="B330" s="44"/>
      <c r="C330" s="6">
        <v>613900</v>
      </c>
      <c r="D330" s="180" t="s">
        <v>185</v>
      </c>
      <c r="E330" s="130"/>
      <c r="F330" s="131"/>
      <c r="G330" s="7">
        <f>SUM(G331:G344)</f>
        <v>80240</v>
      </c>
      <c r="H330" s="7">
        <f>SUM(H331:H344)</f>
        <v>80240</v>
      </c>
      <c r="I330" s="47">
        <f t="shared" si="24"/>
        <v>100</v>
      </c>
    </row>
    <row r="331" spans="1:9" x14ac:dyDescent="0.25">
      <c r="A331" s="9"/>
      <c r="B331" s="44" t="s">
        <v>285</v>
      </c>
      <c r="C331" s="9">
        <v>613912</v>
      </c>
      <c r="D331" s="177" t="s">
        <v>287</v>
      </c>
      <c r="E331" s="130"/>
      <c r="F331" s="131"/>
      <c r="G331" s="10">
        <v>700</v>
      </c>
      <c r="H331" s="10">
        <v>700</v>
      </c>
      <c r="I331" s="47">
        <f t="shared" si="24"/>
        <v>100</v>
      </c>
    </row>
    <row r="332" spans="1:9" x14ac:dyDescent="0.25">
      <c r="A332" s="9"/>
      <c r="B332" s="44" t="s">
        <v>285</v>
      </c>
      <c r="C332" s="15">
        <v>613913</v>
      </c>
      <c r="D332" s="179" t="s">
        <v>187</v>
      </c>
      <c r="E332" s="130"/>
      <c r="F332" s="131"/>
      <c r="G332" s="49">
        <v>1000</v>
      </c>
      <c r="H332" s="49">
        <v>1000</v>
      </c>
      <c r="I332" s="47">
        <f t="shared" si="24"/>
        <v>100</v>
      </c>
    </row>
    <row r="333" spans="1:9" ht="15" customHeight="1" x14ac:dyDescent="0.25">
      <c r="A333" s="9"/>
      <c r="B333" s="44" t="s">
        <v>285</v>
      </c>
      <c r="C333" s="15">
        <v>613914</v>
      </c>
      <c r="D333" s="179" t="s">
        <v>188</v>
      </c>
      <c r="E333" s="130"/>
      <c r="F333" s="131"/>
      <c r="G333" s="49">
        <v>9000</v>
      </c>
      <c r="H333" s="49">
        <v>9000</v>
      </c>
      <c r="I333" s="47">
        <f t="shared" si="24"/>
        <v>100</v>
      </c>
    </row>
    <row r="334" spans="1:9" ht="15" customHeight="1" x14ac:dyDescent="0.25">
      <c r="A334" s="9"/>
      <c r="B334" s="44"/>
      <c r="C334" s="15">
        <v>613915</v>
      </c>
      <c r="D334" s="179" t="s">
        <v>288</v>
      </c>
      <c r="E334" s="185"/>
      <c r="F334" s="186"/>
      <c r="G334" s="49"/>
      <c r="H334" s="49"/>
      <c r="I334" s="47"/>
    </row>
    <row r="335" spans="1:9" ht="15" customHeight="1" x14ac:dyDescent="0.25">
      <c r="A335" s="9"/>
      <c r="B335" s="44" t="s">
        <v>285</v>
      </c>
      <c r="C335" s="15">
        <v>613916</v>
      </c>
      <c r="D335" s="179" t="s">
        <v>289</v>
      </c>
      <c r="E335" s="130"/>
      <c r="F335" s="131"/>
      <c r="G335" s="49">
        <v>1000</v>
      </c>
      <c r="H335" s="49">
        <v>1000</v>
      </c>
      <c r="I335" s="47">
        <f t="shared" si="24"/>
        <v>100</v>
      </c>
    </row>
    <row r="336" spans="1:9" ht="15" customHeight="1" x14ac:dyDescent="0.25">
      <c r="A336" s="9"/>
      <c r="B336" s="44" t="s">
        <v>285</v>
      </c>
      <c r="C336" s="15">
        <v>613922</v>
      </c>
      <c r="D336" s="179" t="s">
        <v>192</v>
      </c>
      <c r="E336" s="130"/>
      <c r="F336" s="131"/>
      <c r="G336" s="49">
        <v>500</v>
      </c>
      <c r="H336" s="49">
        <v>500</v>
      </c>
      <c r="I336" s="47">
        <f t="shared" si="24"/>
        <v>100</v>
      </c>
    </row>
    <row r="337" spans="1:9" x14ac:dyDescent="0.25">
      <c r="A337" s="9"/>
      <c r="B337" s="44" t="s">
        <v>285</v>
      </c>
      <c r="C337" s="15">
        <v>613974</v>
      </c>
      <c r="D337" s="179" t="s">
        <v>200</v>
      </c>
      <c r="E337" s="130"/>
      <c r="F337" s="131"/>
      <c r="G337" s="49">
        <v>8000</v>
      </c>
      <c r="H337" s="49">
        <v>8000</v>
      </c>
      <c r="I337" s="47">
        <f t="shared" si="24"/>
        <v>100</v>
      </c>
    </row>
    <row r="338" spans="1:9" x14ac:dyDescent="0.25">
      <c r="A338" s="9"/>
      <c r="B338" s="44" t="s">
        <v>285</v>
      </c>
      <c r="C338" s="15">
        <v>613975</v>
      </c>
      <c r="D338" s="179" t="s">
        <v>290</v>
      </c>
      <c r="E338" s="130"/>
      <c r="F338" s="131"/>
      <c r="G338" s="49">
        <v>46200</v>
      </c>
      <c r="H338" s="49">
        <v>46200</v>
      </c>
      <c r="I338" s="47">
        <f t="shared" si="24"/>
        <v>100</v>
      </c>
    </row>
    <row r="339" spans="1:9" ht="23.25" customHeight="1" x14ac:dyDescent="0.25">
      <c r="A339" s="9"/>
      <c r="B339" s="44" t="s">
        <v>285</v>
      </c>
      <c r="C339" s="15">
        <v>613976</v>
      </c>
      <c r="D339" s="179" t="s">
        <v>291</v>
      </c>
      <c r="E339" s="130"/>
      <c r="F339" s="131"/>
      <c r="G339" s="49">
        <v>1000</v>
      </c>
      <c r="H339" s="49">
        <v>1000</v>
      </c>
      <c r="I339" s="47">
        <f t="shared" si="24"/>
        <v>100</v>
      </c>
    </row>
    <row r="340" spans="1:9" ht="15" customHeight="1" x14ac:dyDescent="0.25">
      <c r="A340" s="9"/>
      <c r="B340" s="44" t="s">
        <v>285</v>
      </c>
      <c r="C340" s="15">
        <v>613983</v>
      </c>
      <c r="D340" s="179" t="s">
        <v>203</v>
      </c>
      <c r="E340" s="130"/>
      <c r="F340" s="131"/>
      <c r="G340" s="49">
        <v>600</v>
      </c>
      <c r="H340" s="49">
        <v>600</v>
      </c>
      <c r="I340" s="47">
        <f t="shared" si="24"/>
        <v>100</v>
      </c>
    </row>
    <row r="341" spans="1:9" ht="36.75" customHeight="1" x14ac:dyDescent="0.25">
      <c r="A341" s="9"/>
      <c r="B341" s="44" t="s">
        <v>285</v>
      </c>
      <c r="C341" s="15">
        <v>613986</v>
      </c>
      <c r="D341" s="179" t="s">
        <v>292</v>
      </c>
      <c r="E341" s="130"/>
      <c r="F341" s="131"/>
      <c r="G341" s="49">
        <v>2500</v>
      </c>
      <c r="H341" s="49">
        <v>2500</v>
      </c>
      <c r="I341" s="47">
        <f t="shared" si="24"/>
        <v>100</v>
      </c>
    </row>
    <row r="342" spans="1:9" ht="27" customHeight="1" x14ac:dyDescent="0.25">
      <c r="A342" s="9"/>
      <c r="B342" s="44" t="s">
        <v>285</v>
      </c>
      <c r="C342" s="15">
        <v>613987</v>
      </c>
      <c r="D342" s="179" t="s">
        <v>206</v>
      </c>
      <c r="E342" s="130"/>
      <c r="F342" s="131"/>
      <c r="G342" s="49">
        <v>3740</v>
      </c>
      <c r="H342" s="49">
        <v>3740</v>
      </c>
      <c r="I342" s="47">
        <f t="shared" si="24"/>
        <v>100</v>
      </c>
    </row>
    <row r="343" spans="1:9" ht="27" customHeight="1" x14ac:dyDescent="0.25">
      <c r="A343" s="9"/>
      <c r="B343" s="44" t="s">
        <v>285</v>
      </c>
      <c r="C343" s="15">
        <v>613988</v>
      </c>
      <c r="D343" s="179" t="s">
        <v>207</v>
      </c>
      <c r="E343" s="130"/>
      <c r="F343" s="131"/>
      <c r="G343" s="49">
        <v>6000</v>
      </c>
      <c r="H343" s="49">
        <v>6000</v>
      </c>
      <c r="I343" s="47">
        <f t="shared" si="24"/>
        <v>100</v>
      </c>
    </row>
    <row r="344" spans="1:9" ht="15" customHeight="1" x14ac:dyDescent="0.25">
      <c r="A344" s="9"/>
      <c r="B344" s="44" t="s">
        <v>285</v>
      </c>
      <c r="C344" s="33">
        <v>613991</v>
      </c>
      <c r="D344" s="182" t="s">
        <v>208</v>
      </c>
      <c r="E344" s="183"/>
      <c r="F344" s="184"/>
      <c r="G344" s="52"/>
      <c r="H344" s="52"/>
      <c r="I344" s="47"/>
    </row>
    <row r="345" spans="1:9" ht="15" customHeight="1" x14ac:dyDescent="0.25">
      <c r="A345" s="9"/>
      <c r="B345" s="44"/>
      <c r="C345" s="6">
        <v>614000</v>
      </c>
      <c r="D345" s="180" t="s">
        <v>214</v>
      </c>
      <c r="E345" s="130"/>
      <c r="F345" s="131"/>
      <c r="G345" s="7">
        <f>G346+G348+G350</f>
        <v>17500</v>
      </c>
      <c r="H345" s="7">
        <f>H346+H348+H350</f>
        <v>13500</v>
      </c>
      <c r="I345" s="47">
        <f t="shared" si="24"/>
        <v>77.142857142857153</v>
      </c>
    </row>
    <row r="346" spans="1:9" x14ac:dyDescent="0.25">
      <c r="A346" s="9"/>
      <c r="B346" s="44"/>
      <c r="C346" s="6">
        <v>614120</v>
      </c>
      <c r="D346" s="180" t="s">
        <v>293</v>
      </c>
      <c r="E346" s="130"/>
      <c r="F346" s="131"/>
      <c r="G346" s="7">
        <f>G347</f>
        <v>0</v>
      </c>
      <c r="H346" s="7">
        <f>H347</f>
        <v>0</v>
      </c>
      <c r="I346" s="47" t="e">
        <f t="shared" si="24"/>
        <v>#DIV/0!</v>
      </c>
    </row>
    <row r="347" spans="1:9" ht="13.5" customHeight="1" x14ac:dyDescent="0.25">
      <c r="A347" s="9"/>
      <c r="B347" s="44" t="s">
        <v>285</v>
      </c>
      <c r="C347" s="15">
        <v>614124</v>
      </c>
      <c r="D347" s="179" t="s">
        <v>217</v>
      </c>
      <c r="E347" s="130"/>
      <c r="F347" s="131"/>
      <c r="G347" s="12"/>
      <c r="H347" s="7"/>
      <c r="I347" s="47" t="e">
        <f t="shared" si="24"/>
        <v>#DIV/0!</v>
      </c>
    </row>
    <row r="348" spans="1:9" ht="15" customHeight="1" x14ac:dyDescent="0.25">
      <c r="A348" s="9"/>
      <c r="B348" s="44"/>
      <c r="C348" s="6">
        <v>614200</v>
      </c>
      <c r="D348" s="180" t="s">
        <v>218</v>
      </c>
      <c r="E348" s="130"/>
      <c r="F348" s="131"/>
      <c r="G348" s="7">
        <f>SUM(G349:G349)</f>
        <v>5000</v>
      </c>
      <c r="H348" s="7">
        <f>SUM(H349:H349)</f>
        <v>3000</v>
      </c>
      <c r="I348" s="47">
        <f t="shared" si="24"/>
        <v>60</v>
      </c>
    </row>
    <row r="349" spans="1:9" ht="15" customHeight="1" x14ac:dyDescent="0.25">
      <c r="A349" s="9"/>
      <c r="B349" s="44" t="s">
        <v>307</v>
      </c>
      <c r="C349" s="15">
        <v>614239</v>
      </c>
      <c r="D349" s="179" t="s">
        <v>223</v>
      </c>
      <c r="E349" s="130"/>
      <c r="F349" s="131"/>
      <c r="G349" s="48">
        <v>5000</v>
      </c>
      <c r="H349" s="48">
        <v>3000</v>
      </c>
      <c r="I349" s="47">
        <f t="shared" si="24"/>
        <v>60</v>
      </c>
    </row>
    <row r="350" spans="1:9" x14ac:dyDescent="0.25">
      <c r="A350" s="9"/>
      <c r="B350" s="44"/>
      <c r="C350" s="6">
        <v>614800</v>
      </c>
      <c r="D350" s="180" t="s">
        <v>239</v>
      </c>
      <c r="E350" s="130"/>
      <c r="F350" s="131"/>
      <c r="G350" s="7">
        <f>G351</f>
        <v>12500</v>
      </c>
      <c r="H350" s="7">
        <f>H351</f>
        <v>10500</v>
      </c>
      <c r="I350" s="47"/>
    </row>
    <row r="351" spans="1:9" x14ac:dyDescent="0.25">
      <c r="A351" s="9"/>
      <c r="B351" s="44"/>
      <c r="C351" s="15">
        <v>614819</v>
      </c>
      <c r="D351" s="179" t="s">
        <v>242</v>
      </c>
      <c r="E351" s="130"/>
      <c r="F351" s="131"/>
      <c r="G351" s="48">
        <f>SUM(G352:G354)</f>
        <v>12500</v>
      </c>
      <c r="H351" s="48">
        <f>SUM(H352:H354)</f>
        <v>10500</v>
      </c>
      <c r="I351" s="47"/>
    </row>
    <row r="352" spans="1:9" x14ac:dyDescent="0.25">
      <c r="A352" s="9"/>
      <c r="B352" s="44" t="s">
        <v>307</v>
      </c>
      <c r="C352" s="15"/>
      <c r="D352" s="182" t="s">
        <v>295</v>
      </c>
      <c r="E352" s="243"/>
      <c r="F352" s="244"/>
      <c r="G352" s="48">
        <v>5000</v>
      </c>
      <c r="H352" s="48">
        <v>5000</v>
      </c>
      <c r="I352" s="47"/>
    </row>
    <row r="353" spans="1:9" ht="15" customHeight="1" x14ac:dyDescent="0.25">
      <c r="A353" s="9"/>
      <c r="B353" s="44" t="s">
        <v>306</v>
      </c>
      <c r="C353" s="15"/>
      <c r="D353" s="182" t="s">
        <v>296</v>
      </c>
      <c r="E353" s="243"/>
      <c r="F353" s="244"/>
      <c r="G353" s="48">
        <v>1500</v>
      </c>
      <c r="H353" s="48">
        <v>1500</v>
      </c>
      <c r="I353" s="47"/>
    </row>
    <row r="354" spans="1:9" x14ac:dyDescent="0.25">
      <c r="A354" s="9"/>
      <c r="B354" s="44" t="s">
        <v>285</v>
      </c>
      <c r="C354" s="15"/>
      <c r="D354" s="182" t="s">
        <v>297</v>
      </c>
      <c r="E354" s="243"/>
      <c r="F354" s="244"/>
      <c r="G354" s="48">
        <v>6000</v>
      </c>
      <c r="H354" s="48">
        <v>4000</v>
      </c>
      <c r="I354" s="47"/>
    </row>
    <row r="355" spans="1:9" x14ac:dyDescent="0.25">
      <c r="A355" s="9"/>
      <c r="B355" s="44"/>
      <c r="C355" s="6">
        <v>820000</v>
      </c>
      <c r="D355" s="180" t="s">
        <v>253</v>
      </c>
      <c r="E355" s="130"/>
      <c r="F355" s="131"/>
      <c r="G355" s="7">
        <f>G356</f>
        <v>3000</v>
      </c>
      <c r="H355" s="7">
        <f>H356</f>
        <v>3000</v>
      </c>
      <c r="I355" s="47">
        <f t="shared" si="24"/>
        <v>100</v>
      </c>
    </row>
    <row r="356" spans="1:9" x14ac:dyDescent="0.25">
      <c r="A356" s="9"/>
      <c r="B356" s="44"/>
      <c r="C356" s="6">
        <v>821000</v>
      </c>
      <c r="D356" s="180" t="s">
        <v>119</v>
      </c>
      <c r="E356" s="130"/>
      <c r="F356" s="131"/>
      <c r="G356" s="53">
        <f>G357</f>
        <v>3000</v>
      </c>
      <c r="H356" s="53">
        <f>H357</f>
        <v>3000</v>
      </c>
      <c r="I356" s="47">
        <f>H356/G356*100</f>
        <v>100</v>
      </c>
    </row>
    <row r="357" spans="1:9" ht="13.5" customHeight="1" x14ac:dyDescent="0.25">
      <c r="A357" s="9"/>
      <c r="B357" s="44"/>
      <c r="C357" s="6">
        <v>821300</v>
      </c>
      <c r="D357" s="180" t="s">
        <v>262</v>
      </c>
      <c r="E357" s="130"/>
      <c r="F357" s="131"/>
      <c r="G357" s="53">
        <f>G359+G358</f>
        <v>3000</v>
      </c>
      <c r="H357" s="53">
        <f>H359+H358</f>
        <v>3000</v>
      </c>
      <c r="I357" s="47">
        <f>H357/G357*100</f>
        <v>100</v>
      </c>
    </row>
    <row r="358" spans="1:9" x14ac:dyDescent="0.25">
      <c r="A358" s="9"/>
      <c r="B358" s="44" t="s">
        <v>285</v>
      </c>
      <c r="C358" s="36">
        <v>821311</v>
      </c>
      <c r="D358" s="129" t="s">
        <v>298</v>
      </c>
      <c r="E358" s="130"/>
      <c r="F358" s="131"/>
      <c r="G358" s="54">
        <v>1500</v>
      </c>
      <c r="H358" s="54">
        <v>1500</v>
      </c>
      <c r="I358" s="47">
        <f>H358/G358*100</f>
        <v>100</v>
      </c>
    </row>
    <row r="359" spans="1:9" ht="15" customHeight="1" x14ac:dyDescent="0.25">
      <c r="A359" s="9"/>
      <c r="B359" s="44" t="s">
        <v>285</v>
      </c>
      <c r="C359" s="15">
        <v>821312</v>
      </c>
      <c r="D359" s="221" t="s">
        <v>264</v>
      </c>
      <c r="E359" s="130"/>
      <c r="F359" s="131"/>
      <c r="G359" s="48">
        <v>1500</v>
      </c>
      <c r="H359" s="55">
        <v>1500</v>
      </c>
      <c r="I359" s="47">
        <f>H359/G359*100</f>
        <v>100</v>
      </c>
    </row>
    <row r="360" spans="1:9" x14ac:dyDescent="0.25">
      <c r="A360" s="9"/>
      <c r="B360" s="44"/>
      <c r="C360" s="23"/>
      <c r="D360" s="188" t="s">
        <v>56</v>
      </c>
      <c r="E360" s="130"/>
      <c r="F360" s="131"/>
      <c r="G360" s="24">
        <f>G355+G306+G307</f>
        <v>285700</v>
      </c>
      <c r="H360" s="24">
        <f>H355+H306+H307</f>
        <v>283560</v>
      </c>
      <c r="I360" s="47">
        <f>H360/G360*100</f>
        <v>99.250962548127404</v>
      </c>
    </row>
    <row r="361" spans="1:9" x14ac:dyDescent="0.25">
      <c r="A361" s="35"/>
      <c r="B361" s="35"/>
      <c r="C361" s="35"/>
      <c r="D361" s="231" t="s">
        <v>299</v>
      </c>
      <c r="E361" s="231"/>
      <c r="F361" s="231"/>
      <c r="G361" s="56">
        <v>5</v>
      </c>
      <c r="H361" s="57"/>
      <c r="I361" s="58"/>
    </row>
    <row r="363" spans="1:9" ht="15" customHeight="1" x14ac:dyDescent="0.25">
      <c r="A363" s="224" t="s">
        <v>279</v>
      </c>
      <c r="B363" s="165" t="s">
        <v>280</v>
      </c>
      <c r="C363" s="144" t="s">
        <v>48</v>
      </c>
      <c r="D363" s="145" t="s">
        <v>49</v>
      </c>
      <c r="E363" s="203"/>
      <c r="F363" s="204"/>
      <c r="G363" s="190" t="s">
        <v>281</v>
      </c>
      <c r="H363" s="190" t="s">
        <v>121</v>
      </c>
      <c r="I363" s="230" t="s">
        <v>4</v>
      </c>
    </row>
    <row r="364" spans="1:9" x14ac:dyDescent="0.25">
      <c r="A364" s="191"/>
      <c r="B364" s="165"/>
      <c r="C364" s="144"/>
      <c r="D364" s="205"/>
      <c r="E364" s="206"/>
      <c r="F364" s="207"/>
      <c r="G364" s="191"/>
      <c r="H364" s="229"/>
      <c r="I364" s="230"/>
    </row>
    <row r="365" spans="1:9" x14ac:dyDescent="0.25">
      <c r="A365" s="59">
        <v>1</v>
      </c>
      <c r="B365" s="59">
        <v>2</v>
      </c>
      <c r="C365" s="59">
        <v>3</v>
      </c>
      <c r="D365" s="232">
        <v>4</v>
      </c>
      <c r="E365" s="130"/>
      <c r="F365" s="131"/>
      <c r="G365" s="59">
        <v>5</v>
      </c>
      <c r="H365" s="59">
        <v>6</v>
      </c>
      <c r="I365" s="60" t="s">
        <v>282</v>
      </c>
    </row>
    <row r="366" spans="1:9" x14ac:dyDescent="0.25">
      <c r="A366" s="61" t="s">
        <v>365</v>
      </c>
      <c r="B366" s="171" t="s">
        <v>302</v>
      </c>
      <c r="C366" s="173"/>
      <c r="D366" s="166"/>
      <c r="E366" s="166"/>
      <c r="F366" s="166"/>
      <c r="G366" s="166"/>
      <c r="H366" s="166"/>
      <c r="I366" s="167"/>
    </row>
    <row r="367" spans="1:9" x14ac:dyDescent="0.25">
      <c r="A367" s="62"/>
      <c r="B367" s="62"/>
      <c r="C367" s="63">
        <v>610000</v>
      </c>
      <c r="D367" s="181" t="s">
        <v>123</v>
      </c>
      <c r="E367" s="130"/>
      <c r="F367" s="131"/>
      <c r="G367" s="64">
        <f>G368+G376+G378+G418+G445</f>
        <v>461335</v>
      </c>
      <c r="H367" s="64">
        <f>H368+H376+H378+H418+H445</f>
        <v>480680</v>
      </c>
      <c r="I367" s="99">
        <f>H367/G367*100</f>
        <v>104.19326519774134</v>
      </c>
    </row>
    <row r="368" spans="1:9" x14ac:dyDescent="0.25">
      <c r="A368" s="62"/>
      <c r="B368" s="62"/>
      <c r="C368" s="63">
        <v>611000</v>
      </c>
      <c r="D368" s="181" t="s">
        <v>124</v>
      </c>
      <c r="E368" s="130"/>
      <c r="F368" s="131"/>
      <c r="G368" s="65">
        <f>G369+G370</f>
        <v>249500</v>
      </c>
      <c r="H368" s="65">
        <f>H369+H370</f>
        <v>259500</v>
      </c>
      <c r="I368" s="99">
        <f t="shared" ref="I368:I409" si="25">H368/G368*100</f>
        <v>104.00801603206413</v>
      </c>
    </row>
    <row r="369" spans="1:9" ht="15" customHeight="1" x14ac:dyDescent="0.25">
      <c r="A369" s="62"/>
      <c r="B369" s="66" t="s">
        <v>285</v>
      </c>
      <c r="C369" s="29">
        <v>611100</v>
      </c>
      <c r="D369" s="138" t="s">
        <v>125</v>
      </c>
      <c r="E369" s="130"/>
      <c r="F369" s="131"/>
      <c r="G369" s="65">
        <v>205000</v>
      </c>
      <c r="H369" s="65">
        <v>214000</v>
      </c>
      <c r="I369" s="99">
        <f t="shared" si="25"/>
        <v>104.39024390243902</v>
      </c>
    </row>
    <row r="370" spans="1:9" ht="15" customHeight="1" x14ac:dyDescent="0.25">
      <c r="A370" s="62"/>
      <c r="B370" s="67"/>
      <c r="C370" s="29">
        <v>611200</v>
      </c>
      <c r="D370" s="138" t="s">
        <v>126</v>
      </c>
      <c r="E370" s="130"/>
      <c r="F370" s="131"/>
      <c r="G370" s="68">
        <f>SUM(G371:G375)</f>
        <v>44500</v>
      </c>
      <c r="H370" s="68">
        <f>SUM(H371:H375)</f>
        <v>45500</v>
      </c>
      <c r="I370" s="99">
        <f t="shared" si="25"/>
        <v>102.24719101123596</v>
      </c>
    </row>
    <row r="371" spans="1:9" ht="15" customHeight="1" x14ac:dyDescent="0.25">
      <c r="A371" s="62"/>
      <c r="B371" s="66" t="s">
        <v>285</v>
      </c>
      <c r="C371" s="69">
        <v>611211</v>
      </c>
      <c r="D371" s="134" t="s">
        <v>127</v>
      </c>
      <c r="E371" s="130"/>
      <c r="F371" s="131"/>
      <c r="G371" s="13">
        <v>4500</v>
      </c>
      <c r="H371" s="13">
        <v>4500</v>
      </c>
      <c r="I371" s="99">
        <f t="shared" si="25"/>
        <v>100</v>
      </c>
    </row>
    <row r="372" spans="1:9" ht="15" customHeight="1" x14ac:dyDescent="0.25">
      <c r="A372" s="62"/>
      <c r="B372" s="66" t="s">
        <v>285</v>
      </c>
      <c r="C372" s="69">
        <v>611221</v>
      </c>
      <c r="D372" s="134" t="s">
        <v>128</v>
      </c>
      <c r="E372" s="130"/>
      <c r="F372" s="131"/>
      <c r="G372" s="70">
        <v>29500</v>
      </c>
      <c r="H372" s="70">
        <v>30500</v>
      </c>
      <c r="I372" s="99">
        <f t="shared" si="25"/>
        <v>103.38983050847457</v>
      </c>
    </row>
    <row r="373" spans="1:9" ht="15" customHeight="1" x14ac:dyDescent="0.25">
      <c r="A373" s="62"/>
      <c r="B373" s="66" t="s">
        <v>285</v>
      </c>
      <c r="C373" s="69">
        <v>611224</v>
      </c>
      <c r="D373" s="134" t="s">
        <v>129</v>
      </c>
      <c r="E373" s="130"/>
      <c r="F373" s="131"/>
      <c r="G373" s="70">
        <v>6300</v>
      </c>
      <c r="H373" s="70">
        <v>6300</v>
      </c>
      <c r="I373" s="99">
        <f t="shared" si="25"/>
        <v>100</v>
      </c>
    </row>
    <row r="374" spans="1:9" ht="15" customHeight="1" x14ac:dyDescent="0.25">
      <c r="A374" s="62"/>
      <c r="B374" s="66" t="s">
        <v>285</v>
      </c>
      <c r="C374" s="69">
        <v>611227</v>
      </c>
      <c r="D374" s="134" t="s">
        <v>131</v>
      </c>
      <c r="E374" s="130"/>
      <c r="F374" s="131"/>
      <c r="G374" s="70">
        <v>2800</v>
      </c>
      <c r="H374" s="70">
        <v>2800</v>
      </c>
      <c r="I374" s="99">
        <f t="shared" si="25"/>
        <v>100</v>
      </c>
    </row>
    <row r="375" spans="1:9" ht="15" customHeight="1" x14ac:dyDescent="0.25">
      <c r="A375" s="62"/>
      <c r="B375" s="66" t="s">
        <v>285</v>
      </c>
      <c r="C375" s="69">
        <v>611229</v>
      </c>
      <c r="D375" s="134" t="s">
        <v>133</v>
      </c>
      <c r="E375" s="130"/>
      <c r="F375" s="131"/>
      <c r="G375" s="70">
        <v>1400</v>
      </c>
      <c r="H375" s="70">
        <v>1400</v>
      </c>
      <c r="I375" s="99">
        <f t="shared" si="25"/>
        <v>100</v>
      </c>
    </row>
    <row r="376" spans="1:9" ht="15" customHeight="1" x14ac:dyDescent="0.25">
      <c r="A376" s="62"/>
      <c r="B376" s="67"/>
      <c r="C376" s="63">
        <v>612000</v>
      </c>
      <c r="D376" s="171" t="s">
        <v>134</v>
      </c>
      <c r="E376" s="130"/>
      <c r="F376" s="131"/>
      <c r="G376" s="70">
        <f>G377</f>
        <v>21525</v>
      </c>
      <c r="H376" s="70">
        <f>H377</f>
        <v>22470</v>
      </c>
      <c r="I376" s="99">
        <f t="shared" si="25"/>
        <v>104.39024390243902</v>
      </c>
    </row>
    <row r="377" spans="1:9" ht="15" customHeight="1" x14ac:dyDescent="0.25">
      <c r="A377" s="62"/>
      <c r="B377" s="66" t="s">
        <v>285</v>
      </c>
      <c r="C377" s="29">
        <v>612100</v>
      </c>
      <c r="D377" s="138" t="s">
        <v>135</v>
      </c>
      <c r="E377" s="130"/>
      <c r="F377" s="131"/>
      <c r="G377" s="70">
        <v>21525</v>
      </c>
      <c r="H377" s="70">
        <f>H369*0.105</f>
        <v>22470</v>
      </c>
      <c r="I377" s="99">
        <f t="shared" si="25"/>
        <v>104.39024390243902</v>
      </c>
    </row>
    <row r="378" spans="1:9" x14ac:dyDescent="0.25">
      <c r="A378" s="62"/>
      <c r="B378" s="67"/>
      <c r="C378" s="63">
        <v>613000</v>
      </c>
      <c r="D378" s="181" t="s">
        <v>137</v>
      </c>
      <c r="E378" s="130"/>
      <c r="F378" s="131"/>
      <c r="G378" s="70">
        <f>G379+G382+G384+G386+G393+G396+G401</f>
        <v>123810</v>
      </c>
      <c r="H378" s="70">
        <f>H379+H382+H384+H386+H393+H396+H401</f>
        <v>129210</v>
      </c>
      <c r="I378" s="99">
        <f t="shared" si="25"/>
        <v>104.36152168645505</v>
      </c>
    </row>
    <row r="379" spans="1:9" x14ac:dyDescent="0.25">
      <c r="A379" s="71"/>
      <c r="B379" s="67"/>
      <c r="C379" s="63">
        <v>613100</v>
      </c>
      <c r="D379" s="171" t="s">
        <v>138</v>
      </c>
      <c r="E379" s="130"/>
      <c r="F379" s="131"/>
      <c r="G379" s="65">
        <f>SUM(G380:G381)</f>
        <v>350</v>
      </c>
      <c r="H379" s="65">
        <f>SUM(H380:H381)</f>
        <v>250</v>
      </c>
      <c r="I379" s="99">
        <f t="shared" si="25"/>
        <v>71.428571428571431</v>
      </c>
    </row>
    <row r="380" spans="1:9" ht="15" customHeight="1" x14ac:dyDescent="0.25">
      <c r="A380" s="62"/>
      <c r="B380" s="66" t="s">
        <v>285</v>
      </c>
      <c r="C380" s="69">
        <v>613115</v>
      </c>
      <c r="D380" s="134" t="s">
        <v>141</v>
      </c>
      <c r="E380" s="130"/>
      <c r="F380" s="131"/>
      <c r="G380" s="68">
        <v>300</v>
      </c>
      <c r="H380" s="68">
        <v>200</v>
      </c>
      <c r="I380" s="99">
        <f t="shared" si="25"/>
        <v>66.666666666666657</v>
      </c>
    </row>
    <row r="381" spans="1:9" ht="15" customHeight="1" x14ac:dyDescent="0.25">
      <c r="A381" s="62"/>
      <c r="B381" s="66" t="s">
        <v>285</v>
      </c>
      <c r="C381" s="69">
        <v>613191</v>
      </c>
      <c r="D381" s="134" t="s">
        <v>144</v>
      </c>
      <c r="E381" s="130"/>
      <c r="F381" s="131"/>
      <c r="G381" s="72">
        <v>50</v>
      </c>
      <c r="H381" s="72">
        <v>50</v>
      </c>
      <c r="I381" s="99">
        <f t="shared" si="25"/>
        <v>100</v>
      </c>
    </row>
    <row r="382" spans="1:9" x14ac:dyDescent="0.25">
      <c r="A382" s="71"/>
      <c r="B382" s="67"/>
      <c r="C382" s="63">
        <v>613200</v>
      </c>
      <c r="D382" s="171" t="s">
        <v>145</v>
      </c>
      <c r="E382" s="130"/>
      <c r="F382" s="131"/>
      <c r="G382" s="73">
        <f>SUM(G383:G383)</f>
        <v>18000</v>
      </c>
      <c r="H382" s="73">
        <f>SUM(H383:H383)</f>
        <v>18000</v>
      </c>
      <c r="I382" s="99">
        <f t="shared" si="25"/>
        <v>100</v>
      </c>
    </row>
    <row r="383" spans="1:9" ht="15" customHeight="1" x14ac:dyDescent="0.25">
      <c r="A383" s="62"/>
      <c r="B383" s="74" t="s">
        <v>285</v>
      </c>
      <c r="C383" s="69">
        <v>613211</v>
      </c>
      <c r="D383" s="134" t="s">
        <v>146</v>
      </c>
      <c r="E383" s="130"/>
      <c r="F383" s="131"/>
      <c r="G383" s="70">
        <v>18000</v>
      </c>
      <c r="H383" s="70">
        <v>18000</v>
      </c>
      <c r="I383" s="99">
        <f t="shared" si="25"/>
        <v>100</v>
      </c>
    </row>
    <row r="384" spans="1:9" x14ac:dyDescent="0.25">
      <c r="A384" s="62"/>
      <c r="B384" s="74"/>
      <c r="C384" s="63">
        <v>613300</v>
      </c>
      <c r="D384" s="181" t="s">
        <v>150</v>
      </c>
      <c r="E384" s="130"/>
      <c r="F384" s="131"/>
      <c r="G384" s="73">
        <f>SUM(G385:G385)</f>
        <v>13600</v>
      </c>
      <c r="H384" s="73">
        <f>SUM(H385:H385)</f>
        <v>13600</v>
      </c>
      <c r="I384" s="99">
        <f t="shared" si="25"/>
        <v>100</v>
      </c>
    </row>
    <row r="385" spans="1:9" ht="15" customHeight="1" x14ac:dyDescent="0.25">
      <c r="A385" s="62"/>
      <c r="B385" s="74" t="s">
        <v>285</v>
      </c>
      <c r="C385" s="69">
        <v>613310</v>
      </c>
      <c r="D385" s="134" t="s">
        <v>151</v>
      </c>
      <c r="E385" s="130"/>
      <c r="F385" s="131"/>
      <c r="G385" s="70">
        <v>13600</v>
      </c>
      <c r="H385" s="70">
        <v>13600</v>
      </c>
      <c r="I385" s="99">
        <f t="shared" si="25"/>
        <v>100</v>
      </c>
    </row>
    <row r="386" spans="1:9" x14ac:dyDescent="0.25">
      <c r="A386" s="62"/>
      <c r="B386" s="74"/>
      <c r="C386" s="63">
        <v>613400</v>
      </c>
      <c r="D386" s="181" t="s">
        <v>154</v>
      </c>
      <c r="E386" s="130"/>
      <c r="F386" s="131"/>
      <c r="G386" s="76">
        <f>SUM(G387:G392)</f>
        <v>5000</v>
      </c>
      <c r="H386" s="76">
        <f>SUM(H387:H392)</f>
        <v>5000</v>
      </c>
      <c r="I386" s="99">
        <f t="shared" si="25"/>
        <v>100</v>
      </c>
    </row>
    <row r="387" spans="1:9" ht="15" customHeight="1" x14ac:dyDescent="0.25">
      <c r="A387" s="62"/>
      <c r="B387" s="66" t="s">
        <v>285</v>
      </c>
      <c r="C387" s="69">
        <v>613411</v>
      </c>
      <c r="D387" s="134" t="s">
        <v>155</v>
      </c>
      <c r="E387" s="130"/>
      <c r="F387" s="131"/>
      <c r="G387" s="75">
        <v>1400</v>
      </c>
      <c r="H387" s="75">
        <v>1400</v>
      </c>
      <c r="I387" s="99">
        <f t="shared" si="25"/>
        <v>100</v>
      </c>
    </row>
    <row r="388" spans="1:9" ht="15" customHeight="1" x14ac:dyDescent="0.25">
      <c r="A388" s="62"/>
      <c r="B388" s="66" t="s">
        <v>285</v>
      </c>
      <c r="C388" s="69">
        <v>613412</v>
      </c>
      <c r="D388" s="134" t="s">
        <v>155</v>
      </c>
      <c r="E388" s="130"/>
      <c r="F388" s="131"/>
      <c r="G388" s="13">
        <v>1000</v>
      </c>
      <c r="H388" s="13">
        <v>1000</v>
      </c>
      <c r="I388" s="99">
        <f t="shared" si="25"/>
        <v>100</v>
      </c>
    </row>
    <row r="389" spans="1:9" ht="15" customHeight="1" x14ac:dyDescent="0.25">
      <c r="A389" s="62"/>
      <c r="B389" s="66" t="s">
        <v>285</v>
      </c>
      <c r="C389" s="69">
        <v>613413</v>
      </c>
      <c r="D389" s="134" t="s">
        <v>157</v>
      </c>
      <c r="E389" s="130"/>
      <c r="F389" s="131"/>
      <c r="G389" s="75">
        <v>500</v>
      </c>
      <c r="H389" s="75">
        <v>500</v>
      </c>
      <c r="I389" s="99">
        <f t="shared" si="25"/>
        <v>100</v>
      </c>
    </row>
    <row r="390" spans="1:9" x14ac:dyDescent="0.25">
      <c r="A390" s="62"/>
      <c r="B390" s="74" t="s">
        <v>285</v>
      </c>
      <c r="C390" s="69">
        <v>613416</v>
      </c>
      <c r="D390" s="178" t="s">
        <v>158</v>
      </c>
      <c r="E390" s="130"/>
      <c r="F390" s="131"/>
      <c r="G390" s="75">
        <v>300</v>
      </c>
      <c r="H390" s="75">
        <v>300</v>
      </c>
      <c r="I390" s="99">
        <f t="shared" si="25"/>
        <v>100</v>
      </c>
    </row>
    <row r="391" spans="1:9" ht="15" customHeight="1" x14ac:dyDescent="0.25">
      <c r="A391" s="62"/>
      <c r="B391" s="66" t="s">
        <v>285</v>
      </c>
      <c r="C391" s="69">
        <v>613417</v>
      </c>
      <c r="D391" s="134" t="s">
        <v>159</v>
      </c>
      <c r="E391" s="130"/>
      <c r="F391" s="131"/>
      <c r="G391" s="13">
        <v>800</v>
      </c>
      <c r="H391" s="13">
        <v>800</v>
      </c>
      <c r="I391" s="99">
        <f t="shared" si="25"/>
        <v>100</v>
      </c>
    </row>
    <row r="392" spans="1:9" x14ac:dyDescent="0.25">
      <c r="A392" s="62"/>
      <c r="B392" s="74" t="s">
        <v>285</v>
      </c>
      <c r="C392" s="69">
        <v>613488</v>
      </c>
      <c r="D392" s="178" t="s">
        <v>164</v>
      </c>
      <c r="E392" s="130"/>
      <c r="F392" s="131"/>
      <c r="G392" s="75">
        <v>1000</v>
      </c>
      <c r="H392" s="75">
        <v>1000</v>
      </c>
      <c r="I392" s="99">
        <f t="shared" si="25"/>
        <v>100</v>
      </c>
    </row>
    <row r="393" spans="1:9" ht="15" customHeight="1" x14ac:dyDescent="0.25">
      <c r="A393" s="62"/>
      <c r="B393" s="74"/>
      <c r="C393" s="63">
        <v>613700</v>
      </c>
      <c r="D393" s="171" t="s">
        <v>168</v>
      </c>
      <c r="E393" s="130"/>
      <c r="F393" s="131"/>
      <c r="G393" s="65">
        <f>SUM(G394:G395)</f>
        <v>800</v>
      </c>
      <c r="H393" s="65">
        <f>SUM(H394:H395)</f>
        <v>800</v>
      </c>
      <c r="I393" s="99">
        <f t="shared" si="25"/>
        <v>100</v>
      </c>
    </row>
    <row r="394" spans="1:9" ht="15" customHeight="1" x14ac:dyDescent="0.25">
      <c r="A394" s="62"/>
      <c r="B394" s="74" t="s">
        <v>285</v>
      </c>
      <c r="C394" s="69">
        <v>613712</v>
      </c>
      <c r="D394" s="134" t="s">
        <v>170</v>
      </c>
      <c r="E394" s="130"/>
      <c r="F394" s="131"/>
      <c r="G394" s="13">
        <v>400</v>
      </c>
      <c r="H394" s="13">
        <v>400</v>
      </c>
      <c r="I394" s="99">
        <f t="shared" si="25"/>
        <v>100</v>
      </c>
    </row>
    <row r="395" spans="1:9" ht="15" customHeight="1" x14ac:dyDescent="0.25">
      <c r="A395" s="62"/>
      <c r="B395" s="74" t="s">
        <v>285</v>
      </c>
      <c r="C395" s="69">
        <v>613722</v>
      </c>
      <c r="D395" s="134" t="s">
        <v>303</v>
      </c>
      <c r="E395" s="130"/>
      <c r="F395" s="131"/>
      <c r="G395" s="13">
        <v>400</v>
      </c>
      <c r="H395" s="13">
        <v>400</v>
      </c>
      <c r="I395" s="99">
        <f t="shared" si="25"/>
        <v>100</v>
      </c>
    </row>
    <row r="396" spans="1:9" ht="15" customHeight="1" x14ac:dyDescent="0.25">
      <c r="A396" s="62"/>
      <c r="B396" s="74"/>
      <c r="C396" s="63">
        <v>613800</v>
      </c>
      <c r="D396" s="171" t="s">
        <v>180</v>
      </c>
      <c r="E396" s="130"/>
      <c r="F396" s="131"/>
      <c r="G396" s="65">
        <f>SUM(G397:G400)</f>
        <v>4400</v>
      </c>
      <c r="H396" s="65">
        <f>SUM(H397:H400)</f>
        <v>4400</v>
      </c>
      <c r="I396" s="99">
        <f t="shared" si="25"/>
        <v>100</v>
      </c>
    </row>
    <row r="397" spans="1:9" x14ac:dyDescent="0.25">
      <c r="A397" s="62"/>
      <c r="B397" s="74" t="s">
        <v>285</v>
      </c>
      <c r="C397" s="69">
        <v>613811</v>
      </c>
      <c r="D397" s="134" t="s">
        <v>181</v>
      </c>
      <c r="E397" s="130"/>
      <c r="F397" s="131"/>
      <c r="G397" s="13">
        <v>1000</v>
      </c>
      <c r="H397" s="13">
        <v>1000</v>
      </c>
      <c r="I397" s="99">
        <f t="shared" si="25"/>
        <v>100</v>
      </c>
    </row>
    <row r="398" spans="1:9" ht="15" customHeight="1" x14ac:dyDescent="0.25">
      <c r="A398" s="62"/>
      <c r="B398" s="74" t="s">
        <v>285</v>
      </c>
      <c r="C398" s="69">
        <v>613814</v>
      </c>
      <c r="D398" s="134" t="s">
        <v>182</v>
      </c>
      <c r="E398" s="130"/>
      <c r="F398" s="131"/>
      <c r="G398" s="13">
        <v>1200</v>
      </c>
      <c r="H398" s="13">
        <v>1200</v>
      </c>
      <c r="I398" s="99">
        <f t="shared" si="25"/>
        <v>100</v>
      </c>
    </row>
    <row r="399" spans="1:9" ht="15" customHeight="1" x14ac:dyDescent="0.25">
      <c r="A399" s="62"/>
      <c r="B399" s="74" t="s">
        <v>285</v>
      </c>
      <c r="C399" s="69">
        <v>613821</v>
      </c>
      <c r="D399" s="134" t="s">
        <v>304</v>
      </c>
      <c r="E399" s="130"/>
      <c r="F399" s="131"/>
      <c r="G399" s="13">
        <v>500</v>
      </c>
      <c r="H399" s="13">
        <v>500</v>
      </c>
      <c r="I399" s="99">
        <f t="shared" si="25"/>
        <v>100</v>
      </c>
    </row>
    <row r="400" spans="1:9" ht="15" customHeight="1" x14ac:dyDescent="0.25">
      <c r="A400" s="62"/>
      <c r="B400" s="74" t="s">
        <v>285</v>
      </c>
      <c r="C400" s="69">
        <v>613822</v>
      </c>
      <c r="D400" s="134" t="s">
        <v>184</v>
      </c>
      <c r="E400" s="130"/>
      <c r="F400" s="131"/>
      <c r="G400" s="13">
        <v>1700</v>
      </c>
      <c r="H400" s="13">
        <v>1700</v>
      </c>
      <c r="I400" s="99">
        <f t="shared" si="25"/>
        <v>100</v>
      </c>
    </row>
    <row r="401" spans="1:9" x14ac:dyDescent="0.25">
      <c r="A401" s="62"/>
      <c r="B401" s="74"/>
      <c r="C401" s="63">
        <v>613900</v>
      </c>
      <c r="D401" s="171" t="s">
        <v>185</v>
      </c>
      <c r="E401" s="130"/>
      <c r="F401" s="131"/>
      <c r="G401" s="65">
        <f>SUM(G402:G412)</f>
        <v>81660</v>
      </c>
      <c r="H401" s="65">
        <f>SUM(H402:H412)</f>
        <v>87160</v>
      </c>
      <c r="I401" s="99">
        <f t="shared" si="25"/>
        <v>106.73524369336272</v>
      </c>
    </row>
    <row r="402" spans="1:9" x14ac:dyDescent="0.25">
      <c r="A402" s="62"/>
      <c r="B402" s="74" t="s">
        <v>285</v>
      </c>
      <c r="C402" s="69">
        <v>613912</v>
      </c>
      <c r="D402" s="178" t="s">
        <v>186</v>
      </c>
      <c r="E402" s="130"/>
      <c r="F402" s="131"/>
      <c r="G402" s="13">
        <v>200</v>
      </c>
      <c r="H402" s="13">
        <v>200</v>
      </c>
      <c r="I402" s="99">
        <f t="shared" si="25"/>
        <v>100</v>
      </c>
    </row>
    <row r="403" spans="1:9" ht="15" customHeight="1" x14ac:dyDescent="0.25">
      <c r="A403" s="62"/>
      <c r="B403" s="74" t="s">
        <v>285</v>
      </c>
      <c r="C403" s="69">
        <v>613916</v>
      </c>
      <c r="D403" s="134" t="s">
        <v>190</v>
      </c>
      <c r="E403" s="130"/>
      <c r="F403" s="131"/>
      <c r="G403" s="13">
        <v>1500</v>
      </c>
      <c r="H403" s="13">
        <v>1500</v>
      </c>
      <c r="I403" s="99">
        <f t="shared" si="25"/>
        <v>100</v>
      </c>
    </row>
    <row r="404" spans="1:9" ht="15" customHeight="1" x14ac:dyDescent="0.25">
      <c r="A404" s="62"/>
      <c r="B404" s="74" t="s">
        <v>285</v>
      </c>
      <c r="C404" s="69">
        <v>613922</v>
      </c>
      <c r="D404" s="134" t="s">
        <v>192</v>
      </c>
      <c r="E404" s="130"/>
      <c r="F404" s="131"/>
      <c r="G404" s="13">
        <v>700</v>
      </c>
      <c r="H404" s="13">
        <v>700</v>
      </c>
      <c r="I404" s="99">
        <f t="shared" si="25"/>
        <v>100</v>
      </c>
    </row>
    <row r="405" spans="1:9" ht="15" customHeight="1" x14ac:dyDescent="0.25">
      <c r="A405" s="62"/>
      <c r="B405" s="74" t="s">
        <v>285</v>
      </c>
      <c r="C405" s="69">
        <v>613934</v>
      </c>
      <c r="D405" s="134" t="s">
        <v>195</v>
      </c>
      <c r="E405" s="130"/>
      <c r="F405" s="131"/>
      <c r="G405" s="13">
        <v>7300</v>
      </c>
      <c r="H405" s="13">
        <v>7300</v>
      </c>
      <c r="I405" s="99">
        <f t="shared" si="25"/>
        <v>100</v>
      </c>
    </row>
    <row r="406" spans="1:9" x14ac:dyDescent="0.25">
      <c r="A406" s="62"/>
      <c r="B406" s="74" t="s">
        <v>285</v>
      </c>
      <c r="C406" s="69">
        <v>613962</v>
      </c>
      <c r="D406" s="134" t="s">
        <v>198</v>
      </c>
      <c r="E406" s="130"/>
      <c r="F406" s="131"/>
      <c r="G406" s="13">
        <v>2000</v>
      </c>
      <c r="H406" s="13">
        <v>2000</v>
      </c>
      <c r="I406" s="99">
        <f t="shared" si="25"/>
        <v>100</v>
      </c>
    </row>
    <row r="407" spans="1:9" ht="24" customHeight="1" x14ac:dyDescent="0.25">
      <c r="A407" s="62"/>
      <c r="B407" s="74" t="s">
        <v>285</v>
      </c>
      <c r="C407" s="69">
        <v>613976</v>
      </c>
      <c r="D407" s="134" t="s">
        <v>202</v>
      </c>
      <c r="E407" s="130"/>
      <c r="F407" s="131"/>
      <c r="G407" s="13">
        <v>2000</v>
      </c>
      <c r="H407" s="13">
        <v>2000</v>
      </c>
      <c r="I407" s="99">
        <f t="shared" si="25"/>
        <v>100</v>
      </c>
    </row>
    <row r="408" spans="1:9" ht="15" customHeight="1" x14ac:dyDescent="0.25">
      <c r="A408" s="62"/>
      <c r="B408" s="66" t="s">
        <v>285</v>
      </c>
      <c r="C408" s="69">
        <v>613983</v>
      </c>
      <c r="D408" s="134" t="s">
        <v>203</v>
      </c>
      <c r="E408" s="130"/>
      <c r="F408" s="131"/>
      <c r="G408" s="13">
        <v>750</v>
      </c>
      <c r="H408" s="13">
        <v>750</v>
      </c>
      <c r="I408" s="99">
        <f t="shared" si="25"/>
        <v>100</v>
      </c>
    </row>
    <row r="409" spans="1:9" ht="22.5" customHeight="1" x14ac:dyDescent="0.25">
      <c r="A409" s="62"/>
      <c r="B409" s="74" t="s">
        <v>285</v>
      </c>
      <c r="C409" s="69">
        <v>613986</v>
      </c>
      <c r="D409" s="134" t="s">
        <v>205</v>
      </c>
      <c r="E409" s="130"/>
      <c r="F409" s="131"/>
      <c r="G409" s="13">
        <v>50</v>
      </c>
      <c r="H409" s="13">
        <v>50</v>
      </c>
      <c r="I409" s="99">
        <f t="shared" si="25"/>
        <v>100</v>
      </c>
    </row>
    <row r="410" spans="1:9" ht="24.75" customHeight="1" x14ac:dyDescent="0.25">
      <c r="A410" s="62"/>
      <c r="B410" s="74" t="s">
        <v>285</v>
      </c>
      <c r="C410" s="69">
        <v>613987</v>
      </c>
      <c r="D410" s="134" t="s">
        <v>206</v>
      </c>
      <c r="E410" s="130"/>
      <c r="F410" s="131"/>
      <c r="G410" s="13">
        <v>60</v>
      </c>
      <c r="H410" s="13">
        <v>60</v>
      </c>
      <c r="I410" s="99">
        <f t="shared" ref="I410:I453" si="26">H410/G410*100</f>
        <v>100</v>
      </c>
    </row>
    <row r="411" spans="1:9" ht="24" customHeight="1" x14ac:dyDescent="0.25">
      <c r="A411" s="62"/>
      <c r="B411" s="74" t="s">
        <v>285</v>
      </c>
      <c r="C411" s="69">
        <v>613988</v>
      </c>
      <c r="D411" s="134" t="s">
        <v>207</v>
      </c>
      <c r="E411" s="130"/>
      <c r="F411" s="131"/>
      <c r="G411" s="13">
        <v>100</v>
      </c>
      <c r="H411" s="13">
        <v>100</v>
      </c>
      <c r="I411" s="99">
        <f t="shared" si="26"/>
        <v>100</v>
      </c>
    </row>
    <row r="412" spans="1:9" ht="15" customHeight="1" x14ac:dyDescent="0.25">
      <c r="A412" s="62"/>
      <c r="B412" s="74"/>
      <c r="C412" s="69">
        <v>613991</v>
      </c>
      <c r="D412" s="134" t="s">
        <v>208</v>
      </c>
      <c r="E412" s="130"/>
      <c r="F412" s="131"/>
      <c r="G412" s="13">
        <f>SUM(G413:G417)</f>
        <v>67000</v>
      </c>
      <c r="H412" s="13">
        <f>SUM(H413:H417)</f>
        <v>72500</v>
      </c>
      <c r="I412" s="99">
        <f t="shared" si="26"/>
        <v>108.20895522388059</v>
      </c>
    </row>
    <row r="413" spans="1:9" ht="15" customHeight="1" x14ac:dyDescent="0.25">
      <c r="A413" s="62"/>
      <c r="B413" s="74" t="s">
        <v>285</v>
      </c>
      <c r="C413" s="69"/>
      <c r="D413" s="134" t="s">
        <v>209</v>
      </c>
      <c r="E413" s="130"/>
      <c r="F413" s="131"/>
      <c r="G413" s="13">
        <v>4000</v>
      </c>
      <c r="H413" s="13">
        <v>11000</v>
      </c>
      <c r="I413" s="99">
        <f t="shared" si="26"/>
        <v>275</v>
      </c>
    </row>
    <row r="414" spans="1:9" x14ac:dyDescent="0.25">
      <c r="A414" s="62"/>
      <c r="B414" s="74" t="s">
        <v>305</v>
      </c>
      <c r="C414" s="69"/>
      <c r="D414" s="134" t="s">
        <v>210</v>
      </c>
      <c r="E414" s="130"/>
      <c r="F414" s="131"/>
      <c r="G414" s="13">
        <v>50000</v>
      </c>
      <c r="H414" s="13">
        <v>50000</v>
      </c>
      <c r="I414" s="99">
        <f t="shared" si="26"/>
        <v>100</v>
      </c>
    </row>
    <row r="415" spans="1:9" ht="15" customHeight="1" x14ac:dyDescent="0.25">
      <c r="A415" s="62"/>
      <c r="B415" s="74" t="s">
        <v>294</v>
      </c>
      <c r="C415" s="69"/>
      <c r="D415" s="134" t="s">
        <v>212</v>
      </c>
      <c r="E415" s="130"/>
      <c r="F415" s="131"/>
      <c r="G415" s="13">
        <v>4000</v>
      </c>
      <c r="H415" s="13">
        <v>4500</v>
      </c>
      <c r="I415" s="99">
        <f t="shared" si="26"/>
        <v>112.5</v>
      </c>
    </row>
    <row r="416" spans="1:9" ht="15" customHeight="1" x14ac:dyDescent="0.25">
      <c r="A416" s="62"/>
      <c r="B416" s="74" t="s">
        <v>285</v>
      </c>
      <c r="C416" s="69"/>
      <c r="D416" s="134" t="s">
        <v>213</v>
      </c>
      <c r="E416" s="130"/>
      <c r="F416" s="131"/>
      <c r="G416" s="13">
        <v>7000</v>
      </c>
      <c r="H416" s="13">
        <v>5000</v>
      </c>
      <c r="I416" s="99">
        <f t="shared" si="26"/>
        <v>71.428571428571431</v>
      </c>
    </row>
    <row r="417" spans="1:9" ht="15" customHeight="1" x14ac:dyDescent="0.25">
      <c r="A417" s="62"/>
      <c r="B417" s="74" t="s">
        <v>285</v>
      </c>
      <c r="C417" s="69"/>
      <c r="D417" s="134" t="s">
        <v>208</v>
      </c>
      <c r="E417" s="130"/>
      <c r="F417" s="131"/>
      <c r="G417" s="13">
        <v>2000</v>
      </c>
      <c r="H417" s="13">
        <v>2000</v>
      </c>
      <c r="I417" s="99">
        <f t="shared" si="26"/>
        <v>100</v>
      </c>
    </row>
    <row r="418" spans="1:9" ht="15" customHeight="1" x14ac:dyDescent="0.25">
      <c r="A418" s="62"/>
      <c r="B418" s="74"/>
      <c r="C418" s="63">
        <v>614000</v>
      </c>
      <c r="D418" s="171" t="s">
        <v>214</v>
      </c>
      <c r="E418" s="130"/>
      <c r="F418" s="131"/>
      <c r="G418" s="65">
        <f>G421+G427+G435+G433</f>
        <v>61500</v>
      </c>
      <c r="H418" s="65">
        <f>H421+H427+H435+H433+H419</f>
        <v>67500</v>
      </c>
      <c r="I418" s="99">
        <f t="shared" si="26"/>
        <v>109.75609756097562</v>
      </c>
    </row>
    <row r="419" spans="1:9" ht="15" customHeight="1" x14ac:dyDescent="0.25">
      <c r="A419" s="122"/>
      <c r="B419" s="74"/>
      <c r="C419" s="63">
        <v>614100</v>
      </c>
      <c r="D419" s="171" t="s">
        <v>430</v>
      </c>
      <c r="E419" s="130"/>
      <c r="F419" s="131"/>
      <c r="G419" s="65"/>
      <c r="H419" s="65">
        <f>H420</f>
        <v>4000</v>
      </c>
      <c r="I419" s="99"/>
    </row>
    <row r="420" spans="1:9" ht="15" customHeight="1" x14ac:dyDescent="0.25">
      <c r="A420" s="122"/>
      <c r="B420" s="74" t="s">
        <v>318</v>
      </c>
      <c r="C420" s="29">
        <v>614175</v>
      </c>
      <c r="D420" s="138" t="s">
        <v>431</v>
      </c>
      <c r="E420" s="139"/>
      <c r="F420" s="140"/>
      <c r="G420" s="13"/>
      <c r="H420" s="13">
        <v>4000</v>
      </c>
      <c r="I420" s="99"/>
    </row>
    <row r="421" spans="1:9" ht="15" customHeight="1" x14ac:dyDescent="0.25">
      <c r="A421" s="62"/>
      <c r="B421" s="74"/>
      <c r="C421" s="63">
        <v>614200</v>
      </c>
      <c r="D421" s="171" t="s">
        <v>218</v>
      </c>
      <c r="E421" s="130"/>
      <c r="F421" s="131"/>
      <c r="G421" s="65">
        <f>SUM(G422:G426)</f>
        <v>30000</v>
      </c>
      <c r="H421" s="65">
        <f>SUM(H422:H424)</f>
        <v>29000</v>
      </c>
      <c r="I421" s="99">
        <f t="shared" si="26"/>
        <v>96.666666666666671</v>
      </c>
    </row>
    <row r="422" spans="1:9" ht="15" customHeight="1" x14ac:dyDescent="0.25">
      <c r="A422" s="62"/>
      <c r="B422" s="74" t="s">
        <v>306</v>
      </c>
      <c r="C422" s="29">
        <v>614231</v>
      </c>
      <c r="D422" s="134" t="s">
        <v>219</v>
      </c>
      <c r="E422" s="130"/>
      <c r="F422" s="131"/>
      <c r="G422" s="13">
        <v>7000</v>
      </c>
      <c r="H422" s="13">
        <v>7000</v>
      </c>
      <c r="I422" s="99">
        <f t="shared" si="26"/>
        <v>100</v>
      </c>
    </row>
    <row r="423" spans="1:9" x14ac:dyDescent="0.25">
      <c r="A423" s="62"/>
      <c r="B423" s="74" t="s">
        <v>410</v>
      </c>
      <c r="C423" s="69">
        <v>614234</v>
      </c>
      <c r="D423" s="134" t="s">
        <v>222</v>
      </c>
      <c r="E423" s="130"/>
      <c r="F423" s="131"/>
      <c r="G423" s="13">
        <v>7000</v>
      </c>
      <c r="H423" s="13">
        <v>8000</v>
      </c>
      <c r="I423" s="99">
        <f t="shared" si="26"/>
        <v>114.28571428571428</v>
      </c>
    </row>
    <row r="424" spans="1:9" ht="15" customHeight="1" x14ac:dyDescent="0.25">
      <c r="A424" s="62"/>
      <c r="B424" s="74" t="s">
        <v>307</v>
      </c>
      <c r="C424" s="69">
        <v>614239</v>
      </c>
      <c r="D424" s="134" t="s">
        <v>308</v>
      </c>
      <c r="E424" s="130"/>
      <c r="F424" s="131"/>
      <c r="G424" s="13">
        <v>16000</v>
      </c>
      <c r="H424" s="13">
        <v>14000</v>
      </c>
      <c r="I424" s="99">
        <f t="shared" si="26"/>
        <v>87.5</v>
      </c>
    </row>
    <row r="425" spans="1:9" x14ac:dyDescent="0.25">
      <c r="A425" s="62"/>
      <c r="B425" s="74"/>
      <c r="C425" s="77"/>
      <c r="D425" s="134" t="s">
        <v>363</v>
      </c>
      <c r="E425" s="130"/>
      <c r="F425" s="131"/>
      <c r="G425" s="13"/>
      <c r="H425" s="13">
        <v>4000</v>
      </c>
      <c r="I425" s="99"/>
    </row>
    <row r="426" spans="1:9" ht="15" customHeight="1" x14ac:dyDescent="0.25">
      <c r="A426" s="62"/>
      <c r="B426" s="74"/>
      <c r="C426" s="77"/>
      <c r="D426" s="134" t="s">
        <v>364</v>
      </c>
      <c r="E426" s="130"/>
      <c r="F426" s="131"/>
      <c r="G426" s="13"/>
      <c r="H426" s="13">
        <v>10000</v>
      </c>
      <c r="I426" s="99"/>
    </row>
    <row r="427" spans="1:9" ht="15" customHeight="1" x14ac:dyDescent="0.25">
      <c r="A427" s="62"/>
      <c r="B427" s="74"/>
      <c r="C427" s="63">
        <v>614300</v>
      </c>
      <c r="D427" s="171" t="s">
        <v>226</v>
      </c>
      <c r="E427" s="130"/>
      <c r="F427" s="131"/>
      <c r="G427" s="65">
        <f>G430+G429+G428</f>
        <v>19000</v>
      </c>
      <c r="H427" s="65">
        <f>H430+H429+H428</f>
        <v>19000</v>
      </c>
      <c r="I427" s="99">
        <f t="shared" si="26"/>
        <v>100</v>
      </c>
    </row>
    <row r="428" spans="1:9" ht="15" customHeight="1" x14ac:dyDescent="0.25">
      <c r="A428" s="62"/>
      <c r="B428" s="74" t="s">
        <v>309</v>
      </c>
      <c r="C428" s="69">
        <v>614311</v>
      </c>
      <c r="D428" s="134" t="s">
        <v>226</v>
      </c>
      <c r="E428" s="130"/>
      <c r="F428" s="131"/>
      <c r="G428" s="13">
        <v>4000</v>
      </c>
      <c r="H428" s="13">
        <v>5000</v>
      </c>
      <c r="I428" s="99">
        <f t="shared" si="26"/>
        <v>125</v>
      </c>
    </row>
    <row r="429" spans="1:9" ht="15" customHeight="1" x14ac:dyDescent="0.25">
      <c r="A429" s="62"/>
      <c r="B429" s="74" t="s">
        <v>285</v>
      </c>
      <c r="C429" s="69">
        <v>614324</v>
      </c>
      <c r="D429" s="134" t="s">
        <v>310</v>
      </c>
      <c r="E429" s="130"/>
      <c r="F429" s="131"/>
      <c r="G429" s="13">
        <v>4000</v>
      </c>
      <c r="H429" s="13">
        <v>6000</v>
      </c>
      <c r="I429" s="99">
        <f t="shared" si="26"/>
        <v>150</v>
      </c>
    </row>
    <row r="430" spans="1:9" ht="15" customHeight="1" x14ac:dyDescent="0.25">
      <c r="A430" s="62"/>
      <c r="B430" s="74" t="s">
        <v>285</v>
      </c>
      <c r="C430" s="69">
        <v>614329</v>
      </c>
      <c r="D430" s="134" t="s">
        <v>228</v>
      </c>
      <c r="E430" s="130"/>
      <c r="F430" s="131"/>
      <c r="G430" s="13">
        <v>11000</v>
      </c>
      <c r="H430" s="13">
        <v>8000</v>
      </c>
      <c r="I430" s="99">
        <f t="shared" si="26"/>
        <v>72.727272727272734</v>
      </c>
    </row>
    <row r="431" spans="1:9" x14ac:dyDescent="0.25">
      <c r="A431" s="62"/>
      <c r="B431" s="74" t="s">
        <v>311</v>
      </c>
      <c r="C431" s="69" t="s">
        <v>230</v>
      </c>
      <c r="D431" s="134" t="s">
        <v>231</v>
      </c>
      <c r="E431" s="130"/>
      <c r="F431" s="131"/>
      <c r="G431" s="13">
        <v>8000</v>
      </c>
      <c r="H431" s="13">
        <v>8000</v>
      </c>
      <c r="I431" s="99">
        <f t="shared" si="26"/>
        <v>100</v>
      </c>
    </row>
    <row r="432" spans="1:9" x14ac:dyDescent="0.25">
      <c r="A432" s="62"/>
      <c r="B432" s="74" t="s">
        <v>305</v>
      </c>
      <c r="C432" s="69" t="s">
        <v>232</v>
      </c>
      <c r="D432" s="134" t="s">
        <v>233</v>
      </c>
      <c r="E432" s="130"/>
      <c r="F432" s="131"/>
      <c r="G432" s="13">
        <v>3000</v>
      </c>
      <c r="H432" s="13"/>
      <c r="I432" s="99"/>
    </row>
    <row r="433" spans="1:9" x14ac:dyDescent="0.25">
      <c r="A433" s="62"/>
      <c r="B433" s="74"/>
      <c r="C433" s="78">
        <v>614500</v>
      </c>
      <c r="D433" s="135" t="s">
        <v>237</v>
      </c>
      <c r="E433" s="130"/>
      <c r="F433" s="131"/>
      <c r="G433" s="65">
        <f>G434</f>
        <v>0</v>
      </c>
      <c r="H433" s="65">
        <f>H434</f>
        <v>0</v>
      </c>
      <c r="I433" s="99"/>
    </row>
    <row r="434" spans="1:9" x14ac:dyDescent="0.25">
      <c r="A434" s="62"/>
      <c r="B434" s="74" t="s">
        <v>294</v>
      </c>
      <c r="C434" s="69">
        <v>614515</v>
      </c>
      <c r="D434" s="134" t="s">
        <v>238</v>
      </c>
      <c r="E434" s="130"/>
      <c r="F434" s="131"/>
      <c r="G434" s="13"/>
      <c r="H434" s="13"/>
      <c r="I434" s="99"/>
    </row>
    <row r="435" spans="1:9" x14ac:dyDescent="0.25">
      <c r="A435" s="62"/>
      <c r="B435" s="74"/>
      <c r="C435" s="63">
        <v>614800</v>
      </c>
      <c r="D435" s="171" t="s">
        <v>239</v>
      </c>
      <c r="E435" s="130"/>
      <c r="F435" s="131"/>
      <c r="G435" s="65">
        <f>G438+G436+G437</f>
        <v>12500</v>
      </c>
      <c r="H435" s="65">
        <f>H438+H436+H437</f>
        <v>15500</v>
      </c>
      <c r="I435" s="99">
        <f t="shared" si="26"/>
        <v>124</v>
      </c>
    </row>
    <row r="436" spans="1:9" ht="15" customHeight="1" x14ac:dyDescent="0.25">
      <c r="A436" s="62"/>
      <c r="B436" s="74" t="s">
        <v>285</v>
      </c>
      <c r="C436" s="29">
        <v>614811</v>
      </c>
      <c r="D436" s="138" t="s">
        <v>240</v>
      </c>
      <c r="E436" s="130"/>
      <c r="F436" s="131"/>
      <c r="G436" s="13">
        <v>1000</v>
      </c>
      <c r="H436" s="13">
        <v>1000</v>
      </c>
      <c r="I436" s="99">
        <f t="shared" si="26"/>
        <v>100</v>
      </c>
    </row>
    <row r="437" spans="1:9" x14ac:dyDescent="0.25">
      <c r="A437" s="62"/>
      <c r="B437" s="74" t="s">
        <v>285</v>
      </c>
      <c r="C437" s="29">
        <v>614817</v>
      </c>
      <c r="D437" s="138" t="s">
        <v>241</v>
      </c>
      <c r="E437" s="130"/>
      <c r="F437" s="131"/>
      <c r="G437" s="13">
        <v>1000</v>
      </c>
      <c r="H437" s="13">
        <v>1000</v>
      </c>
      <c r="I437" s="99">
        <f t="shared" si="26"/>
        <v>100</v>
      </c>
    </row>
    <row r="438" spans="1:9" x14ac:dyDescent="0.25">
      <c r="A438" s="62"/>
      <c r="B438" s="74" t="s">
        <v>285</v>
      </c>
      <c r="C438" s="69">
        <v>614819</v>
      </c>
      <c r="D438" s="134" t="s">
        <v>242</v>
      </c>
      <c r="E438" s="130"/>
      <c r="F438" s="131"/>
      <c r="G438" s="13">
        <f>SUM(G439:G444)</f>
        <v>10500</v>
      </c>
      <c r="H438" s="13">
        <f>SUM(H439:H444)</f>
        <v>13500</v>
      </c>
      <c r="I438" s="99"/>
    </row>
    <row r="439" spans="1:9" ht="15" customHeight="1" x14ac:dyDescent="0.25">
      <c r="A439" s="62"/>
      <c r="B439" s="74"/>
      <c r="C439" s="69" t="s">
        <v>312</v>
      </c>
      <c r="D439" s="134" t="s">
        <v>243</v>
      </c>
      <c r="E439" s="130"/>
      <c r="F439" s="131"/>
      <c r="G439" s="13">
        <v>2000</v>
      </c>
      <c r="H439" s="13">
        <v>2500</v>
      </c>
      <c r="I439" s="99"/>
    </row>
    <row r="440" spans="1:9" ht="15" customHeight="1" x14ac:dyDescent="0.25">
      <c r="A440" s="62"/>
      <c r="B440" s="74"/>
      <c r="C440" s="69" t="s">
        <v>313</v>
      </c>
      <c r="D440" s="134" t="s">
        <v>244</v>
      </c>
      <c r="E440" s="130"/>
      <c r="F440" s="131"/>
      <c r="G440" s="13">
        <v>2000</v>
      </c>
      <c r="H440" s="13">
        <v>2500</v>
      </c>
      <c r="I440" s="99"/>
    </row>
    <row r="441" spans="1:9" ht="15" customHeight="1" x14ac:dyDescent="0.25">
      <c r="A441" s="62"/>
      <c r="B441" s="74"/>
      <c r="C441" s="69" t="s">
        <v>314</v>
      </c>
      <c r="D441" s="134" t="s">
        <v>245</v>
      </c>
      <c r="E441" s="130"/>
      <c r="F441" s="131"/>
      <c r="G441" s="13">
        <v>2000</v>
      </c>
      <c r="H441" s="13">
        <v>2500</v>
      </c>
      <c r="I441" s="99"/>
    </row>
    <row r="442" spans="1:9" ht="15" customHeight="1" x14ac:dyDescent="0.25">
      <c r="A442" s="62"/>
      <c r="B442" s="74"/>
      <c r="C442" s="69" t="s">
        <v>315</v>
      </c>
      <c r="D442" s="134" t="s">
        <v>246</v>
      </c>
      <c r="E442" s="130"/>
      <c r="F442" s="131"/>
      <c r="G442" s="13">
        <v>1500</v>
      </c>
      <c r="H442" s="13">
        <v>2000</v>
      </c>
      <c r="I442" s="99"/>
    </row>
    <row r="443" spans="1:9" ht="15" customHeight="1" x14ac:dyDescent="0.25">
      <c r="A443" s="62"/>
      <c r="B443" s="74"/>
      <c r="C443" s="69" t="s">
        <v>316</v>
      </c>
      <c r="D443" s="134" t="s">
        <v>247</v>
      </c>
      <c r="E443" s="130"/>
      <c r="F443" s="131"/>
      <c r="G443" s="13">
        <v>1500</v>
      </c>
      <c r="H443" s="13">
        <v>2000</v>
      </c>
      <c r="I443" s="99"/>
    </row>
    <row r="444" spans="1:9" ht="15" customHeight="1" x14ac:dyDescent="0.25">
      <c r="A444" s="62"/>
      <c r="B444" s="74"/>
      <c r="C444" s="69" t="s">
        <v>317</v>
      </c>
      <c r="D444" s="134" t="s">
        <v>248</v>
      </c>
      <c r="E444" s="130"/>
      <c r="F444" s="131"/>
      <c r="G444" s="13">
        <v>1500</v>
      </c>
      <c r="H444" s="13">
        <v>2000</v>
      </c>
      <c r="I444" s="99"/>
    </row>
    <row r="445" spans="1:9" ht="15" customHeight="1" x14ac:dyDescent="0.25">
      <c r="A445" s="62"/>
      <c r="B445" s="74"/>
      <c r="C445" s="63">
        <v>615000</v>
      </c>
      <c r="D445" s="171" t="s">
        <v>23</v>
      </c>
      <c r="E445" s="130"/>
      <c r="F445" s="131"/>
      <c r="G445" s="65">
        <f>G446</f>
        <v>5000</v>
      </c>
      <c r="H445" s="65">
        <f>H446</f>
        <v>2000</v>
      </c>
      <c r="I445" s="99">
        <f t="shared" si="26"/>
        <v>40</v>
      </c>
    </row>
    <row r="446" spans="1:9" ht="15" customHeight="1" x14ac:dyDescent="0.25">
      <c r="A446" s="62"/>
      <c r="B446" s="74" t="s">
        <v>318</v>
      </c>
      <c r="C446" s="69">
        <v>615121</v>
      </c>
      <c r="D446" s="134" t="s">
        <v>249</v>
      </c>
      <c r="E446" s="130"/>
      <c r="F446" s="131"/>
      <c r="G446" s="79">
        <v>5000</v>
      </c>
      <c r="H446" s="79">
        <v>2000</v>
      </c>
      <c r="I446" s="99">
        <f t="shared" si="26"/>
        <v>40</v>
      </c>
    </row>
    <row r="447" spans="1:9" x14ac:dyDescent="0.25">
      <c r="A447" s="62"/>
      <c r="B447" s="74" t="s">
        <v>285</v>
      </c>
      <c r="C447" s="69">
        <v>615311</v>
      </c>
      <c r="D447" s="134" t="s">
        <v>319</v>
      </c>
      <c r="E447" s="130"/>
      <c r="F447" s="131"/>
      <c r="G447" s="79"/>
      <c r="H447" s="79"/>
      <c r="I447" s="99"/>
    </row>
    <row r="448" spans="1:9" x14ac:dyDescent="0.25">
      <c r="A448" s="62"/>
      <c r="B448" s="74"/>
      <c r="C448" s="63">
        <v>820000</v>
      </c>
      <c r="D448" s="171" t="s">
        <v>253</v>
      </c>
      <c r="E448" s="130"/>
      <c r="F448" s="131"/>
      <c r="G448" s="65">
        <f>G449</f>
        <v>6000</v>
      </c>
      <c r="H448" s="65">
        <f>H449</f>
        <v>5000</v>
      </c>
      <c r="I448" s="99">
        <f t="shared" si="26"/>
        <v>83.333333333333343</v>
      </c>
    </row>
    <row r="449" spans="1:9" x14ac:dyDescent="0.25">
      <c r="A449" s="62"/>
      <c r="B449" s="74"/>
      <c r="C449" s="63">
        <v>821000</v>
      </c>
      <c r="D449" s="171" t="s">
        <v>119</v>
      </c>
      <c r="E449" s="130"/>
      <c r="F449" s="131"/>
      <c r="G449" s="65">
        <f>G450</f>
        <v>6000</v>
      </c>
      <c r="H449" s="65">
        <f>H450</f>
        <v>5000</v>
      </c>
      <c r="I449" s="99">
        <f t="shared" si="26"/>
        <v>83.333333333333343</v>
      </c>
    </row>
    <row r="450" spans="1:9" x14ac:dyDescent="0.25">
      <c r="A450" s="62"/>
      <c r="B450" s="74"/>
      <c r="C450" s="63">
        <v>821300</v>
      </c>
      <c r="D450" s="171" t="s">
        <v>262</v>
      </c>
      <c r="E450" s="130"/>
      <c r="F450" s="131"/>
      <c r="G450" s="65">
        <f>SUM(G451:G452)</f>
        <v>6000</v>
      </c>
      <c r="H450" s="65">
        <f>SUM(H451:H452)</f>
        <v>5000</v>
      </c>
      <c r="I450" s="99">
        <f t="shared" si="26"/>
        <v>83.333333333333343</v>
      </c>
    </row>
    <row r="451" spans="1:9" x14ac:dyDescent="0.25">
      <c r="A451" s="62"/>
      <c r="B451" s="74" t="s">
        <v>285</v>
      </c>
      <c r="C451" s="69">
        <v>821311</v>
      </c>
      <c r="D451" s="172" t="s">
        <v>263</v>
      </c>
      <c r="E451" s="130"/>
      <c r="F451" s="131"/>
      <c r="G451" s="13">
        <v>3000</v>
      </c>
      <c r="H451" s="13">
        <v>3000</v>
      </c>
      <c r="I451" s="99">
        <f t="shared" si="26"/>
        <v>100</v>
      </c>
    </row>
    <row r="452" spans="1:9" ht="15" customHeight="1" x14ac:dyDescent="0.25">
      <c r="A452" s="62"/>
      <c r="B452" s="74" t="s">
        <v>285</v>
      </c>
      <c r="C452" s="69">
        <v>821312</v>
      </c>
      <c r="D452" s="172" t="s">
        <v>264</v>
      </c>
      <c r="E452" s="130"/>
      <c r="F452" s="131"/>
      <c r="G452" s="13">
        <v>3000</v>
      </c>
      <c r="H452" s="13">
        <v>2000</v>
      </c>
      <c r="I452" s="99">
        <f t="shared" si="26"/>
        <v>66.666666666666657</v>
      </c>
    </row>
    <row r="453" spans="1:9" x14ac:dyDescent="0.25">
      <c r="A453" s="62"/>
      <c r="B453" s="29"/>
      <c r="C453" s="29"/>
      <c r="D453" s="171" t="s">
        <v>56</v>
      </c>
      <c r="E453" s="130"/>
      <c r="F453" s="131"/>
      <c r="G453" s="65">
        <f>G367+G448</f>
        <v>467335</v>
      </c>
      <c r="H453" s="65">
        <f>H367+H448</f>
        <v>485680</v>
      </c>
      <c r="I453" s="99">
        <f t="shared" si="26"/>
        <v>103.92544962393144</v>
      </c>
    </row>
    <row r="454" spans="1:9" x14ac:dyDescent="0.25">
      <c r="A454" s="81"/>
      <c r="B454" s="81"/>
      <c r="C454" s="81"/>
      <c r="D454" s="165" t="s">
        <v>299</v>
      </c>
      <c r="E454" s="165"/>
      <c r="F454" s="165"/>
      <c r="G454" s="82">
        <v>9</v>
      </c>
      <c r="H454" s="165">
        <v>10</v>
      </c>
      <c r="I454" s="165"/>
    </row>
    <row r="457" spans="1:9" ht="15" customHeight="1" x14ac:dyDescent="0.25">
      <c r="A457" s="224" t="s">
        <v>279</v>
      </c>
      <c r="B457" s="165" t="s">
        <v>280</v>
      </c>
      <c r="C457" s="144" t="s">
        <v>48</v>
      </c>
      <c r="D457" s="145" t="s">
        <v>49</v>
      </c>
      <c r="E457" s="203"/>
      <c r="F457" s="204"/>
      <c r="G457" s="190" t="s">
        <v>281</v>
      </c>
      <c r="H457" s="190" t="s">
        <v>121</v>
      </c>
      <c r="I457" s="230" t="s">
        <v>4</v>
      </c>
    </row>
    <row r="458" spans="1:9" x14ac:dyDescent="0.25">
      <c r="A458" s="191"/>
      <c r="B458" s="165"/>
      <c r="C458" s="144"/>
      <c r="D458" s="205"/>
      <c r="E458" s="206"/>
      <c r="F458" s="207"/>
      <c r="G458" s="191"/>
      <c r="H458" s="229"/>
      <c r="I458" s="230"/>
    </row>
    <row r="459" spans="1:9" x14ac:dyDescent="0.25">
      <c r="A459" s="59">
        <v>1</v>
      </c>
      <c r="B459" s="59">
        <v>2</v>
      </c>
      <c r="C459" s="59">
        <v>3</v>
      </c>
      <c r="D459" s="232">
        <v>4</v>
      </c>
      <c r="E459" s="130"/>
      <c r="F459" s="131"/>
      <c r="G459" s="59">
        <v>5</v>
      </c>
      <c r="H459" s="59">
        <v>7</v>
      </c>
      <c r="I459" s="60" t="s">
        <v>323</v>
      </c>
    </row>
    <row r="460" spans="1:9" ht="30" customHeight="1" x14ac:dyDescent="0.25">
      <c r="A460" s="61" t="s">
        <v>301</v>
      </c>
      <c r="B460" s="171" t="s">
        <v>324</v>
      </c>
      <c r="C460" s="173"/>
      <c r="D460" s="174"/>
      <c r="E460" s="174"/>
      <c r="F460" s="174"/>
      <c r="G460" s="175"/>
      <c r="H460" s="175"/>
      <c r="I460" s="176"/>
    </row>
    <row r="461" spans="1:9" x14ac:dyDescent="0.25">
      <c r="A461" s="62"/>
      <c r="B461" s="62"/>
      <c r="C461" s="63">
        <v>610000</v>
      </c>
      <c r="D461" s="151" t="s">
        <v>123</v>
      </c>
      <c r="E461" s="142"/>
      <c r="F461" s="142"/>
      <c r="G461" s="51">
        <f>G462+G470+G516+G472</f>
        <v>443947</v>
      </c>
      <c r="H461" s="51">
        <f>H462+H470+H516+H472</f>
        <v>433952</v>
      </c>
      <c r="I461" s="83">
        <f>H461/G461*100</f>
        <v>97.7486051262876</v>
      </c>
    </row>
    <row r="462" spans="1:9" x14ac:dyDescent="0.25">
      <c r="A462" s="62"/>
      <c r="B462" s="62"/>
      <c r="C462" s="63">
        <v>611000</v>
      </c>
      <c r="D462" s="151" t="s">
        <v>124</v>
      </c>
      <c r="E462" s="142"/>
      <c r="F462" s="142"/>
      <c r="G462" s="65">
        <f>G463+G464</f>
        <v>147400</v>
      </c>
      <c r="H462" s="65">
        <f>H463+H464</f>
        <v>148400</v>
      </c>
      <c r="I462" s="83">
        <f t="shared" ref="I462:I515" si="27">H462/G462*100</f>
        <v>100.67842605156039</v>
      </c>
    </row>
    <row r="463" spans="1:9" ht="15" customHeight="1" x14ac:dyDescent="0.25">
      <c r="A463" s="62"/>
      <c r="B463" s="66" t="s">
        <v>285</v>
      </c>
      <c r="C463" s="29">
        <v>611100</v>
      </c>
      <c r="D463" s="152" t="s">
        <v>125</v>
      </c>
      <c r="E463" s="142"/>
      <c r="F463" s="142"/>
      <c r="G463" s="65">
        <v>120000</v>
      </c>
      <c r="H463" s="65">
        <v>121000</v>
      </c>
      <c r="I463" s="83">
        <f t="shared" si="27"/>
        <v>100.83333333333333</v>
      </c>
    </row>
    <row r="464" spans="1:9" ht="15" customHeight="1" x14ac:dyDescent="0.25">
      <c r="A464" s="62"/>
      <c r="B464" s="66"/>
      <c r="C464" s="29">
        <v>611200</v>
      </c>
      <c r="D464" s="152" t="s">
        <v>126</v>
      </c>
      <c r="E464" s="142"/>
      <c r="F464" s="142"/>
      <c r="G464" s="68">
        <f>SUM(G465:G469)</f>
        <v>27400</v>
      </c>
      <c r="H464" s="68">
        <f>SUM(H465:H469)</f>
        <v>27400</v>
      </c>
      <c r="I464" s="83">
        <f t="shared" si="27"/>
        <v>100</v>
      </c>
    </row>
    <row r="465" spans="1:9" ht="15" customHeight="1" x14ac:dyDescent="0.25">
      <c r="A465" s="62"/>
      <c r="B465" s="66" t="s">
        <v>285</v>
      </c>
      <c r="C465" s="69">
        <v>611211</v>
      </c>
      <c r="D465" s="143" t="s">
        <v>127</v>
      </c>
      <c r="E465" s="142"/>
      <c r="F465" s="142"/>
      <c r="G465" s="13">
        <v>4700</v>
      </c>
      <c r="H465" s="13">
        <v>4700</v>
      </c>
      <c r="I465" s="83">
        <f t="shared" si="27"/>
        <v>100</v>
      </c>
    </row>
    <row r="466" spans="1:9" ht="15" customHeight="1" x14ac:dyDescent="0.25">
      <c r="A466" s="62"/>
      <c r="B466" s="66" t="s">
        <v>285</v>
      </c>
      <c r="C466" s="69">
        <v>611221</v>
      </c>
      <c r="D466" s="143" t="s">
        <v>128</v>
      </c>
      <c r="E466" s="142"/>
      <c r="F466" s="142"/>
      <c r="G466" s="75">
        <v>15000</v>
      </c>
      <c r="H466" s="75">
        <v>15000</v>
      </c>
      <c r="I466" s="83">
        <f t="shared" si="27"/>
        <v>100</v>
      </c>
    </row>
    <row r="467" spans="1:9" ht="15" customHeight="1" x14ac:dyDescent="0.25">
      <c r="A467" s="62"/>
      <c r="B467" s="66" t="s">
        <v>285</v>
      </c>
      <c r="C467" s="69">
        <v>611224</v>
      </c>
      <c r="D467" s="143" t="s">
        <v>129</v>
      </c>
      <c r="E467" s="142"/>
      <c r="F467" s="142"/>
      <c r="G467" s="75">
        <v>3500</v>
      </c>
      <c r="H467" s="75">
        <v>3500</v>
      </c>
      <c r="I467" s="83">
        <f t="shared" si="27"/>
        <v>100</v>
      </c>
    </row>
    <row r="468" spans="1:9" x14ac:dyDescent="0.25">
      <c r="A468" s="62"/>
      <c r="B468" s="66" t="s">
        <v>285</v>
      </c>
      <c r="C468" s="69">
        <v>611227</v>
      </c>
      <c r="D468" s="143" t="s">
        <v>131</v>
      </c>
      <c r="E468" s="142"/>
      <c r="F468" s="142"/>
      <c r="G468" s="75">
        <v>2800</v>
      </c>
      <c r="H468" s="75">
        <v>2800</v>
      </c>
      <c r="I468" s="83">
        <f t="shared" si="27"/>
        <v>100</v>
      </c>
    </row>
    <row r="469" spans="1:9" x14ac:dyDescent="0.25">
      <c r="A469" s="62"/>
      <c r="B469" s="66"/>
      <c r="C469" s="69">
        <v>611229</v>
      </c>
      <c r="D469" s="162" t="s">
        <v>133</v>
      </c>
      <c r="E469" s="142"/>
      <c r="F469" s="142"/>
      <c r="G469" s="75">
        <v>1400</v>
      </c>
      <c r="H469" s="75">
        <v>1400</v>
      </c>
      <c r="I469" s="83">
        <f t="shared" si="27"/>
        <v>100</v>
      </c>
    </row>
    <row r="470" spans="1:9" ht="15" customHeight="1" x14ac:dyDescent="0.25">
      <c r="A470" s="62"/>
      <c r="B470" s="66"/>
      <c r="C470" s="63">
        <v>612000</v>
      </c>
      <c r="D470" s="141" t="s">
        <v>134</v>
      </c>
      <c r="E470" s="142"/>
      <c r="F470" s="142"/>
      <c r="G470" s="76">
        <f>G471</f>
        <v>15477</v>
      </c>
      <c r="H470" s="76">
        <f>H471</f>
        <v>15582</v>
      </c>
      <c r="I470" s="83">
        <f t="shared" si="27"/>
        <v>100.67842605156039</v>
      </c>
    </row>
    <row r="471" spans="1:9" ht="15" customHeight="1" x14ac:dyDescent="0.25">
      <c r="A471" s="62"/>
      <c r="B471" s="66" t="s">
        <v>285</v>
      </c>
      <c r="C471" s="29">
        <v>612100</v>
      </c>
      <c r="D471" s="152" t="s">
        <v>135</v>
      </c>
      <c r="E471" s="142"/>
      <c r="F471" s="142"/>
      <c r="G471" s="75">
        <f>G462*0.105</f>
        <v>15477</v>
      </c>
      <c r="H471" s="75">
        <f>H462*0.105</f>
        <v>15582</v>
      </c>
      <c r="I471" s="83">
        <f t="shared" si="27"/>
        <v>100.67842605156039</v>
      </c>
    </row>
    <row r="472" spans="1:9" x14ac:dyDescent="0.25">
      <c r="A472" s="62"/>
      <c r="B472" s="66"/>
      <c r="C472" s="63">
        <v>613000</v>
      </c>
      <c r="D472" s="151" t="s">
        <v>137</v>
      </c>
      <c r="E472" s="142"/>
      <c r="F472" s="142"/>
      <c r="G472" s="76">
        <f>G473+G483+G476+G502+G490+G478</f>
        <v>263070</v>
      </c>
      <c r="H472" s="76">
        <f>H473+H483+H476+H502+H490+H478</f>
        <v>257970</v>
      </c>
      <c r="I472" s="83">
        <f t="shared" si="27"/>
        <v>98.061352491732237</v>
      </c>
    </row>
    <row r="473" spans="1:9" x14ac:dyDescent="0.25">
      <c r="A473" s="71"/>
      <c r="B473" s="66"/>
      <c r="C473" s="63">
        <v>613100</v>
      </c>
      <c r="D473" s="141" t="s">
        <v>138</v>
      </c>
      <c r="E473" s="142"/>
      <c r="F473" s="142"/>
      <c r="G473" s="65">
        <f>G474+G475</f>
        <v>350</v>
      </c>
      <c r="H473" s="65">
        <f>H474+H475</f>
        <v>250</v>
      </c>
      <c r="I473" s="83">
        <f t="shared" si="27"/>
        <v>71.428571428571431</v>
      </c>
    </row>
    <row r="474" spans="1:9" ht="15" customHeight="1" x14ac:dyDescent="0.25">
      <c r="A474" s="62"/>
      <c r="B474" s="66" t="s">
        <v>285</v>
      </c>
      <c r="C474" s="69">
        <v>613115</v>
      </c>
      <c r="D474" s="143" t="s">
        <v>141</v>
      </c>
      <c r="E474" s="142"/>
      <c r="F474" s="142"/>
      <c r="G474" s="68">
        <v>300</v>
      </c>
      <c r="H474" s="68">
        <v>200</v>
      </c>
      <c r="I474" s="83">
        <f t="shared" si="27"/>
        <v>66.666666666666657</v>
      </c>
    </row>
    <row r="475" spans="1:9" ht="15" customHeight="1" x14ac:dyDescent="0.25">
      <c r="A475" s="119"/>
      <c r="B475" s="66" t="s">
        <v>285</v>
      </c>
      <c r="C475" s="77">
        <v>613191</v>
      </c>
      <c r="D475" s="134" t="s">
        <v>144</v>
      </c>
      <c r="E475" s="130"/>
      <c r="F475" s="131"/>
      <c r="G475" s="68">
        <v>50</v>
      </c>
      <c r="H475" s="68">
        <v>50</v>
      </c>
      <c r="I475" s="83"/>
    </row>
    <row r="476" spans="1:9" x14ac:dyDescent="0.25">
      <c r="A476" s="62"/>
      <c r="B476" s="66"/>
      <c r="C476" s="63">
        <v>613200</v>
      </c>
      <c r="D476" s="141" t="s">
        <v>145</v>
      </c>
      <c r="E476" s="142"/>
      <c r="F476" s="142"/>
      <c r="G476" s="65">
        <f>SUM(G477:G477)</f>
        <v>30000</v>
      </c>
      <c r="H476" s="65">
        <f>SUM(H477:H477)</f>
        <v>30000</v>
      </c>
      <c r="I476" s="83">
        <f t="shared" si="27"/>
        <v>100</v>
      </c>
    </row>
    <row r="477" spans="1:9" ht="15" customHeight="1" x14ac:dyDescent="0.25">
      <c r="A477" s="62"/>
      <c r="B477" s="66" t="s">
        <v>285</v>
      </c>
      <c r="C477" s="69">
        <v>613211</v>
      </c>
      <c r="D477" s="143" t="s">
        <v>146</v>
      </c>
      <c r="E477" s="142"/>
      <c r="F477" s="142"/>
      <c r="G477" s="68">
        <v>30000</v>
      </c>
      <c r="H477" s="68">
        <v>30000</v>
      </c>
      <c r="I477" s="83">
        <f t="shared" si="27"/>
        <v>100</v>
      </c>
    </row>
    <row r="478" spans="1:9" x14ac:dyDescent="0.25">
      <c r="A478" s="62"/>
      <c r="B478" s="66"/>
      <c r="C478" s="63">
        <v>613300</v>
      </c>
      <c r="D478" s="151" t="s">
        <v>150</v>
      </c>
      <c r="E478" s="142"/>
      <c r="F478" s="142"/>
      <c r="G478" s="76">
        <f>SUM(G479:G480)</f>
        <v>17250</v>
      </c>
      <c r="H478" s="76">
        <f>SUM(H479:H480)</f>
        <v>17250</v>
      </c>
      <c r="I478" s="83">
        <f t="shared" si="27"/>
        <v>100</v>
      </c>
    </row>
    <row r="479" spans="1:9" x14ac:dyDescent="0.25">
      <c r="A479" s="62"/>
      <c r="B479" s="66" t="s">
        <v>285</v>
      </c>
      <c r="C479" s="69">
        <v>613321</v>
      </c>
      <c r="D479" s="247" t="s">
        <v>152</v>
      </c>
      <c r="E479" s="142"/>
      <c r="F479" s="142"/>
      <c r="G479" s="75">
        <v>4250</v>
      </c>
      <c r="H479" s="75">
        <v>4250</v>
      </c>
      <c r="I479" s="83">
        <f t="shared" si="27"/>
        <v>100</v>
      </c>
    </row>
    <row r="480" spans="1:9" x14ac:dyDescent="0.25">
      <c r="A480" s="62"/>
      <c r="B480" s="66" t="s">
        <v>285</v>
      </c>
      <c r="C480" s="69">
        <v>613329</v>
      </c>
      <c r="D480" s="247" t="s">
        <v>153</v>
      </c>
      <c r="E480" s="142"/>
      <c r="F480" s="142"/>
      <c r="G480" s="75">
        <v>13000</v>
      </c>
      <c r="H480" s="75">
        <v>13000</v>
      </c>
      <c r="I480" s="83">
        <f t="shared" si="27"/>
        <v>100</v>
      </c>
    </row>
    <row r="481" spans="1:9" x14ac:dyDescent="0.25">
      <c r="A481" s="62"/>
      <c r="B481" s="66"/>
      <c r="C481" s="69"/>
      <c r="D481" s="247" t="s">
        <v>327</v>
      </c>
      <c r="E481" s="142"/>
      <c r="F481" s="142"/>
      <c r="G481" s="75">
        <v>5000</v>
      </c>
      <c r="H481" s="75">
        <v>5000</v>
      </c>
      <c r="I481" s="83"/>
    </row>
    <row r="482" spans="1:9" x14ac:dyDescent="0.25">
      <c r="A482" s="62"/>
      <c r="B482" s="66"/>
      <c r="C482" s="69"/>
      <c r="D482" s="247" t="s">
        <v>153</v>
      </c>
      <c r="E482" s="142"/>
      <c r="F482" s="142"/>
      <c r="G482" s="75">
        <v>8000</v>
      </c>
      <c r="H482" s="75">
        <v>8000</v>
      </c>
      <c r="I482" s="83"/>
    </row>
    <row r="483" spans="1:9" x14ac:dyDescent="0.25">
      <c r="A483" s="62"/>
      <c r="B483" s="66"/>
      <c r="C483" s="63">
        <v>613400</v>
      </c>
      <c r="D483" s="169" t="s">
        <v>154</v>
      </c>
      <c r="E483" s="159"/>
      <c r="F483" s="159"/>
      <c r="G483" s="76">
        <f>SUM(G484:G489)</f>
        <v>5850</v>
      </c>
      <c r="H483" s="76">
        <f>SUM(H484:H489)</f>
        <v>5850</v>
      </c>
      <c r="I483" s="83">
        <f t="shared" si="27"/>
        <v>100</v>
      </c>
    </row>
    <row r="484" spans="1:9" ht="15" customHeight="1" x14ac:dyDescent="0.25">
      <c r="A484" s="62"/>
      <c r="B484" s="66" t="s">
        <v>285</v>
      </c>
      <c r="C484" s="69">
        <v>613411</v>
      </c>
      <c r="D484" s="143" t="s">
        <v>155</v>
      </c>
      <c r="E484" s="142"/>
      <c r="F484" s="142"/>
      <c r="G484" s="13">
        <v>700</v>
      </c>
      <c r="H484" s="13">
        <v>700</v>
      </c>
      <c r="I484" s="83">
        <f t="shared" si="27"/>
        <v>100</v>
      </c>
    </row>
    <row r="485" spans="1:9" ht="15" customHeight="1" x14ac:dyDescent="0.25">
      <c r="A485" s="62"/>
      <c r="B485" s="66" t="s">
        <v>285</v>
      </c>
      <c r="C485" s="69">
        <v>613412</v>
      </c>
      <c r="D485" s="143" t="s">
        <v>156</v>
      </c>
      <c r="E485" s="142"/>
      <c r="F485" s="142"/>
      <c r="G485" s="75">
        <v>1000</v>
      </c>
      <c r="H485" s="75">
        <v>1000</v>
      </c>
      <c r="I485" s="83">
        <f t="shared" si="27"/>
        <v>100</v>
      </c>
    </row>
    <row r="486" spans="1:9" ht="15" customHeight="1" x14ac:dyDescent="0.25">
      <c r="A486" s="62"/>
      <c r="B486" s="66" t="s">
        <v>285</v>
      </c>
      <c r="C486" s="69">
        <v>613413</v>
      </c>
      <c r="D486" s="143" t="s">
        <v>157</v>
      </c>
      <c r="E486" s="142"/>
      <c r="F486" s="142"/>
      <c r="G486" s="75">
        <v>500</v>
      </c>
      <c r="H486" s="75">
        <v>500</v>
      </c>
      <c r="I486" s="83">
        <f t="shared" si="27"/>
        <v>100</v>
      </c>
    </row>
    <row r="487" spans="1:9" x14ac:dyDescent="0.25">
      <c r="A487" s="62"/>
      <c r="B487" s="66" t="s">
        <v>285</v>
      </c>
      <c r="C487" s="69">
        <v>613416</v>
      </c>
      <c r="D487" s="143" t="s">
        <v>286</v>
      </c>
      <c r="E487" s="142"/>
      <c r="F487" s="142"/>
      <c r="G487" s="75">
        <v>3000</v>
      </c>
      <c r="H487" s="75">
        <v>3000</v>
      </c>
      <c r="I487" s="83">
        <f t="shared" si="27"/>
        <v>100</v>
      </c>
    </row>
    <row r="488" spans="1:9" ht="15" customHeight="1" x14ac:dyDescent="0.25">
      <c r="A488" s="62"/>
      <c r="B488" s="66" t="s">
        <v>285</v>
      </c>
      <c r="C488" s="69">
        <v>613417</v>
      </c>
      <c r="D488" s="143" t="s">
        <v>159</v>
      </c>
      <c r="E488" s="142"/>
      <c r="F488" s="142"/>
      <c r="G488" s="75">
        <v>250</v>
      </c>
      <c r="H488" s="75">
        <v>250</v>
      </c>
      <c r="I488" s="83">
        <f t="shared" si="27"/>
        <v>100</v>
      </c>
    </row>
    <row r="489" spans="1:9" x14ac:dyDescent="0.25">
      <c r="A489" s="62"/>
      <c r="B489" s="66" t="s">
        <v>285</v>
      </c>
      <c r="C489" s="69">
        <v>613481</v>
      </c>
      <c r="D489" s="143" t="s">
        <v>328</v>
      </c>
      <c r="E489" s="142"/>
      <c r="F489" s="142"/>
      <c r="G489" s="75">
        <v>400</v>
      </c>
      <c r="H489" s="75">
        <v>400</v>
      </c>
      <c r="I489" s="83">
        <f t="shared" si="27"/>
        <v>100</v>
      </c>
    </row>
    <row r="490" spans="1:9" ht="15" customHeight="1" x14ac:dyDescent="0.25">
      <c r="A490" s="62"/>
      <c r="B490" s="66"/>
      <c r="C490" s="63">
        <v>613700</v>
      </c>
      <c r="D490" s="141" t="s">
        <v>168</v>
      </c>
      <c r="E490" s="142"/>
      <c r="F490" s="142"/>
      <c r="G490" s="65">
        <f>SUM(G491:G500)-G495</f>
        <v>190300</v>
      </c>
      <c r="H490" s="65">
        <f>SUM(H491:H500)-H495</f>
        <v>187800</v>
      </c>
      <c r="I490" s="83">
        <f t="shared" si="27"/>
        <v>98.686284813452446</v>
      </c>
    </row>
    <row r="491" spans="1:9" ht="15" customHeight="1" x14ac:dyDescent="0.25">
      <c r="A491" s="116"/>
      <c r="B491" s="66" t="s">
        <v>285</v>
      </c>
      <c r="C491" s="29">
        <v>613711</v>
      </c>
      <c r="D491" s="138" t="s">
        <v>169</v>
      </c>
      <c r="E491" s="139"/>
      <c r="F491" s="140"/>
      <c r="G491" s="13">
        <v>3000</v>
      </c>
      <c r="H491" s="13">
        <v>3000</v>
      </c>
      <c r="I491" s="83"/>
    </row>
    <row r="492" spans="1:9" x14ac:dyDescent="0.25">
      <c r="A492" s="62"/>
      <c r="B492" s="66" t="s">
        <v>285</v>
      </c>
      <c r="C492" s="69">
        <v>613712</v>
      </c>
      <c r="D492" s="143" t="s">
        <v>170</v>
      </c>
      <c r="E492" s="142"/>
      <c r="F492" s="142"/>
      <c r="G492" s="75">
        <v>3500</v>
      </c>
      <c r="H492" s="75">
        <v>1000</v>
      </c>
      <c r="I492" s="83">
        <f t="shared" si="27"/>
        <v>28.571428571428569</v>
      </c>
    </row>
    <row r="493" spans="1:9" x14ac:dyDescent="0.25">
      <c r="A493" s="114"/>
      <c r="B493" s="66"/>
      <c r="C493" s="77">
        <v>613721</v>
      </c>
      <c r="D493" s="248" t="s">
        <v>174</v>
      </c>
      <c r="E493" s="130"/>
      <c r="F493" s="131"/>
      <c r="G493" s="75">
        <v>3000</v>
      </c>
      <c r="H493" s="75">
        <v>3000</v>
      </c>
      <c r="I493" s="83">
        <f t="shared" si="27"/>
        <v>100</v>
      </c>
    </row>
    <row r="494" spans="1:9" ht="15" customHeight="1" x14ac:dyDescent="0.25">
      <c r="A494" s="62"/>
      <c r="B494" s="66" t="s">
        <v>285</v>
      </c>
      <c r="C494" s="69">
        <v>613722</v>
      </c>
      <c r="D494" s="158" t="s">
        <v>329</v>
      </c>
      <c r="E494" s="159"/>
      <c r="F494" s="159"/>
      <c r="G494" s="75">
        <v>200</v>
      </c>
      <c r="H494" s="75">
        <v>200</v>
      </c>
      <c r="I494" s="83">
        <f t="shared" si="27"/>
        <v>100</v>
      </c>
    </row>
    <row r="495" spans="1:9" ht="15" customHeight="1" x14ac:dyDescent="0.25">
      <c r="A495" s="62"/>
      <c r="B495" s="66" t="s">
        <v>330</v>
      </c>
      <c r="C495" s="69">
        <v>613724</v>
      </c>
      <c r="D495" s="143" t="s">
        <v>331</v>
      </c>
      <c r="E495" s="142"/>
      <c r="F495" s="142"/>
      <c r="G495" s="75">
        <f>G496+G497</f>
        <v>123100</v>
      </c>
      <c r="H495" s="75">
        <f>H496+H497</f>
        <v>123100</v>
      </c>
      <c r="I495" s="83">
        <f t="shared" si="27"/>
        <v>100</v>
      </c>
    </row>
    <row r="496" spans="1:9" x14ac:dyDescent="0.25">
      <c r="A496" s="62"/>
      <c r="B496" s="66"/>
      <c r="C496" s="69"/>
      <c r="D496" s="143" t="s">
        <v>332</v>
      </c>
      <c r="E496" s="142"/>
      <c r="F496" s="142"/>
      <c r="G496" s="75">
        <v>10000</v>
      </c>
      <c r="H496" s="75">
        <v>10000</v>
      </c>
      <c r="I496" s="83">
        <f t="shared" si="27"/>
        <v>100</v>
      </c>
    </row>
    <row r="497" spans="1:9" x14ac:dyDescent="0.25">
      <c r="A497" s="62"/>
      <c r="B497" s="66"/>
      <c r="C497" s="69"/>
      <c r="D497" s="143" t="s">
        <v>451</v>
      </c>
      <c r="E497" s="142"/>
      <c r="F497" s="142"/>
      <c r="G497" s="75">
        <v>113100</v>
      </c>
      <c r="H497" s="75">
        <v>113100</v>
      </c>
      <c r="I497" s="83">
        <f t="shared" si="27"/>
        <v>100</v>
      </c>
    </row>
    <row r="498" spans="1:9" x14ac:dyDescent="0.25">
      <c r="A498" s="62"/>
      <c r="B498" s="66" t="s">
        <v>322</v>
      </c>
      <c r="C498" s="69">
        <v>613725</v>
      </c>
      <c r="D498" s="158" t="s">
        <v>177</v>
      </c>
      <c r="E498" s="159"/>
      <c r="F498" s="159"/>
      <c r="G498" s="75">
        <v>1500</v>
      </c>
      <c r="H498" s="75">
        <v>1500</v>
      </c>
      <c r="I498" s="83">
        <f t="shared" si="27"/>
        <v>100</v>
      </c>
    </row>
    <row r="499" spans="1:9" ht="15" customHeight="1" x14ac:dyDescent="0.25">
      <c r="A499" s="62"/>
      <c r="B499" s="66" t="s">
        <v>321</v>
      </c>
      <c r="C499" s="69">
        <v>613726</v>
      </c>
      <c r="D499" s="143" t="s">
        <v>178</v>
      </c>
      <c r="E499" s="142"/>
      <c r="F499" s="142"/>
      <c r="G499" s="75">
        <v>6000</v>
      </c>
      <c r="H499" s="75">
        <v>6000</v>
      </c>
      <c r="I499" s="83">
        <f t="shared" si="27"/>
        <v>100</v>
      </c>
    </row>
    <row r="500" spans="1:9" x14ac:dyDescent="0.25">
      <c r="A500" s="62"/>
      <c r="B500" s="66" t="s">
        <v>320</v>
      </c>
      <c r="C500" s="69">
        <v>613727</v>
      </c>
      <c r="D500" s="143" t="s">
        <v>333</v>
      </c>
      <c r="E500" s="142"/>
      <c r="F500" s="142"/>
      <c r="G500" s="75">
        <f>G501</f>
        <v>50000</v>
      </c>
      <c r="H500" s="75">
        <f>H501</f>
        <v>50000</v>
      </c>
      <c r="I500" s="83">
        <f t="shared" si="27"/>
        <v>100</v>
      </c>
    </row>
    <row r="501" spans="1:9" x14ac:dyDescent="0.25">
      <c r="A501" s="62"/>
      <c r="B501" s="66"/>
      <c r="C501" s="69"/>
      <c r="D501" s="143" t="s">
        <v>452</v>
      </c>
      <c r="E501" s="142"/>
      <c r="F501" s="142"/>
      <c r="G501" s="75">
        <v>50000</v>
      </c>
      <c r="H501" s="75">
        <v>50000</v>
      </c>
      <c r="I501" s="83">
        <f t="shared" si="27"/>
        <v>100</v>
      </c>
    </row>
    <row r="502" spans="1:9" x14ac:dyDescent="0.25">
      <c r="A502" s="62"/>
      <c r="B502" s="66"/>
      <c r="C502" s="63">
        <v>613900</v>
      </c>
      <c r="D502" s="141" t="s">
        <v>185</v>
      </c>
      <c r="E502" s="142"/>
      <c r="F502" s="142"/>
      <c r="G502" s="76">
        <f>SUM(G503:G515)</f>
        <v>19320</v>
      </c>
      <c r="H502" s="76">
        <f>SUM(H503:H515)</f>
        <v>16820</v>
      </c>
      <c r="I502" s="83">
        <f t="shared" si="27"/>
        <v>87.060041407867487</v>
      </c>
    </row>
    <row r="503" spans="1:9" x14ac:dyDescent="0.25">
      <c r="A503" s="62"/>
      <c r="B503" s="66" t="s">
        <v>285</v>
      </c>
      <c r="C503" s="69">
        <v>613916</v>
      </c>
      <c r="D503" s="143" t="s">
        <v>289</v>
      </c>
      <c r="E503" s="142"/>
      <c r="F503" s="142"/>
      <c r="G503" s="75">
        <v>1000</v>
      </c>
      <c r="H503" s="75">
        <v>1000</v>
      </c>
      <c r="I503" s="83">
        <f t="shared" si="27"/>
        <v>100</v>
      </c>
    </row>
    <row r="504" spans="1:9" ht="15" customHeight="1" x14ac:dyDescent="0.25">
      <c r="A504" s="62"/>
      <c r="B504" s="66" t="s">
        <v>285</v>
      </c>
      <c r="C504" s="69">
        <v>613922</v>
      </c>
      <c r="D504" s="143" t="s">
        <v>192</v>
      </c>
      <c r="E504" s="142"/>
      <c r="F504" s="142"/>
      <c r="G504" s="13">
        <v>300</v>
      </c>
      <c r="H504" s="13">
        <v>300</v>
      </c>
      <c r="I504" s="83">
        <f t="shared" si="27"/>
        <v>100</v>
      </c>
    </row>
    <row r="505" spans="1:9" x14ac:dyDescent="0.25">
      <c r="A505" s="62"/>
      <c r="B505" s="66" t="s">
        <v>285</v>
      </c>
      <c r="C505" s="69">
        <v>613932</v>
      </c>
      <c r="D505" s="158" t="s">
        <v>194</v>
      </c>
      <c r="E505" s="159"/>
      <c r="F505" s="159"/>
      <c r="G505" s="13">
        <v>1000</v>
      </c>
      <c r="H505" s="13">
        <v>1000</v>
      </c>
      <c r="I505" s="83">
        <f t="shared" si="27"/>
        <v>100</v>
      </c>
    </row>
    <row r="506" spans="1:9" ht="15" customHeight="1" x14ac:dyDescent="0.25">
      <c r="A506" s="62"/>
      <c r="B506" s="66" t="s">
        <v>320</v>
      </c>
      <c r="C506" s="69">
        <v>613934</v>
      </c>
      <c r="D506" s="143" t="s">
        <v>195</v>
      </c>
      <c r="E506" s="142"/>
      <c r="F506" s="142"/>
      <c r="G506" s="75">
        <v>1000</v>
      </c>
      <c r="H506" s="75">
        <v>1000</v>
      </c>
      <c r="I506" s="83">
        <f t="shared" si="27"/>
        <v>100</v>
      </c>
    </row>
    <row r="507" spans="1:9" ht="15" customHeight="1" x14ac:dyDescent="0.25">
      <c r="A507" s="62"/>
      <c r="B507" s="66" t="s">
        <v>285</v>
      </c>
      <c r="C507" s="69">
        <v>613937</v>
      </c>
      <c r="D507" s="143" t="s">
        <v>196</v>
      </c>
      <c r="E507" s="142"/>
      <c r="F507" s="142"/>
      <c r="G507" s="75"/>
      <c r="H507" s="75"/>
      <c r="I507" s="83" t="e">
        <f t="shared" si="27"/>
        <v>#DIV/0!</v>
      </c>
    </row>
    <row r="508" spans="1:9" x14ac:dyDescent="0.25">
      <c r="A508" s="62"/>
      <c r="B508" s="66" t="s">
        <v>285</v>
      </c>
      <c r="C508" s="69">
        <v>613962</v>
      </c>
      <c r="D508" s="143" t="s">
        <v>198</v>
      </c>
      <c r="E508" s="142"/>
      <c r="F508" s="142"/>
      <c r="G508" s="75">
        <v>1000</v>
      </c>
      <c r="H508" s="75">
        <v>1000</v>
      </c>
      <c r="I508" s="83">
        <f t="shared" si="27"/>
        <v>100</v>
      </c>
    </row>
    <row r="509" spans="1:9" ht="25.5" customHeight="1" x14ac:dyDescent="0.25">
      <c r="A509" s="62"/>
      <c r="B509" s="66" t="s">
        <v>285</v>
      </c>
      <c r="C509" s="69">
        <v>613973</v>
      </c>
      <c r="D509" s="143" t="s">
        <v>199</v>
      </c>
      <c r="E509" s="142"/>
      <c r="F509" s="142"/>
      <c r="G509" s="75">
        <v>0</v>
      </c>
      <c r="H509" s="75">
        <v>0</v>
      </c>
      <c r="I509" s="83"/>
    </row>
    <row r="510" spans="1:9" ht="15" customHeight="1" x14ac:dyDescent="0.25">
      <c r="A510" s="62"/>
      <c r="B510" s="66" t="s">
        <v>320</v>
      </c>
      <c r="C510" s="69">
        <v>613974</v>
      </c>
      <c r="D510" s="143" t="s">
        <v>200</v>
      </c>
      <c r="E510" s="142"/>
      <c r="F510" s="142"/>
      <c r="G510" s="13">
        <v>5500</v>
      </c>
      <c r="H510" s="13">
        <v>5500</v>
      </c>
      <c r="I510" s="83">
        <f t="shared" si="27"/>
        <v>100</v>
      </c>
    </row>
    <row r="511" spans="1:9" ht="23.25" customHeight="1" x14ac:dyDescent="0.25">
      <c r="A511" s="62"/>
      <c r="B511" s="66" t="s">
        <v>285</v>
      </c>
      <c r="C511" s="69">
        <v>613976</v>
      </c>
      <c r="D511" s="143" t="s">
        <v>202</v>
      </c>
      <c r="E511" s="142"/>
      <c r="F511" s="142"/>
      <c r="G511" s="13">
        <v>7500</v>
      </c>
      <c r="H511" s="13">
        <v>5000</v>
      </c>
      <c r="I511" s="83">
        <f t="shared" si="27"/>
        <v>66.666666666666657</v>
      </c>
    </row>
    <row r="512" spans="1:9" ht="15" customHeight="1" x14ac:dyDescent="0.25">
      <c r="A512" s="62"/>
      <c r="B512" s="66" t="s">
        <v>285</v>
      </c>
      <c r="C512" s="69">
        <v>613983</v>
      </c>
      <c r="D512" s="143" t="s">
        <v>203</v>
      </c>
      <c r="E512" s="142"/>
      <c r="F512" s="142"/>
      <c r="G512" s="13">
        <v>700</v>
      </c>
      <c r="H512" s="13">
        <v>700</v>
      </c>
      <c r="I512" s="83">
        <f t="shared" si="27"/>
        <v>100</v>
      </c>
    </row>
    <row r="513" spans="1:9" ht="24" customHeight="1" x14ac:dyDescent="0.25">
      <c r="A513" s="62"/>
      <c r="B513" s="66" t="s">
        <v>285</v>
      </c>
      <c r="C513" s="69">
        <v>613986</v>
      </c>
      <c r="D513" s="254" t="s">
        <v>205</v>
      </c>
      <c r="E513" s="142"/>
      <c r="F513" s="142"/>
      <c r="G513" s="13">
        <v>270</v>
      </c>
      <c r="H513" s="13">
        <v>270</v>
      </c>
      <c r="I513" s="83">
        <f t="shared" si="27"/>
        <v>100</v>
      </c>
    </row>
    <row r="514" spans="1:9" ht="24" customHeight="1" x14ac:dyDescent="0.25">
      <c r="A514" s="62"/>
      <c r="B514" s="66" t="s">
        <v>285</v>
      </c>
      <c r="C514" s="69">
        <v>613987</v>
      </c>
      <c r="D514" s="254" t="s">
        <v>206</v>
      </c>
      <c r="E514" s="142"/>
      <c r="F514" s="142"/>
      <c r="G514" s="13">
        <v>400</v>
      </c>
      <c r="H514" s="13">
        <v>400</v>
      </c>
      <c r="I514" s="83">
        <f t="shared" si="27"/>
        <v>100</v>
      </c>
    </row>
    <row r="515" spans="1:9" ht="28.5" customHeight="1" x14ac:dyDescent="0.25">
      <c r="A515" s="62"/>
      <c r="B515" s="66" t="s">
        <v>285</v>
      </c>
      <c r="C515" s="69">
        <v>613988</v>
      </c>
      <c r="D515" s="158" t="s">
        <v>207</v>
      </c>
      <c r="E515" s="159"/>
      <c r="F515" s="159"/>
      <c r="G515" s="13">
        <v>650</v>
      </c>
      <c r="H515" s="13">
        <v>650</v>
      </c>
      <c r="I515" s="83">
        <f t="shared" si="27"/>
        <v>100</v>
      </c>
    </row>
    <row r="516" spans="1:9" ht="15" customHeight="1" x14ac:dyDescent="0.25">
      <c r="A516" s="62"/>
      <c r="B516" s="66"/>
      <c r="C516" s="63">
        <v>614000</v>
      </c>
      <c r="D516" s="141" t="s">
        <v>214</v>
      </c>
      <c r="E516" s="142"/>
      <c r="F516" s="142"/>
      <c r="G516" s="65">
        <f>G517+G521+G519</f>
        <v>18000</v>
      </c>
      <c r="H516" s="65">
        <f>H517+H521+H519</f>
        <v>12000</v>
      </c>
      <c r="I516" s="83">
        <f>H516/G516*100</f>
        <v>66.666666666666657</v>
      </c>
    </row>
    <row r="517" spans="1:9" ht="15" customHeight="1" x14ac:dyDescent="0.25">
      <c r="A517" s="62"/>
      <c r="B517" s="66"/>
      <c r="C517" s="63">
        <v>614400</v>
      </c>
      <c r="D517" s="141" t="s">
        <v>234</v>
      </c>
      <c r="E517" s="142"/>
      <c r="F517" s="142"/>
      <c r="G517" s="65">
        <f>G518</f>
        <v>6000</v>
      </c>
      <c r="H517" s="65">
        <f>H518</f>
        <v>6000</v>
      </c>
      <c r="I517" s="83">
        <f>H517/G517*100</f>
        <v>100</v>
      </c>
    </row>
    <row r="518" spans="1:9" ht="15" customHeight="1" x14ac:dyDescent="0.25">
      <c r="A518" s="62"/>
      <c r="B518" s="66" t="s">
        <v>322</v>
      </c>
      <c r="C518" s="69">
        <v>614411</v>
      </c>
      <c r="D518" s="143" t="s">
        <v>234</v>
      </c>
      <c r="E518" s="142"/>
      <c r="F518" s="142"/>
      <c r="G518" s="13">
        <v>6000</v>
      </c>
      <c r="H518" s="13">
        <v>6000</v>
      </c>
      <c r="I518" s="83">
        <f>H518/G518*100</f>
        <v>100</v>
      </c>
    </row>
    <row r="519" spans="1:9" ht="15" customHeight="1" x14ac:dyDescent="0.25">
      <c r="A519" s="71"/>
      <c r="B519" s="120"/>
      <c r="C519" s="78">
        <v>614800</v>
      </c>
      <c r="D519" s="135" t="s">
        <v>239</v>
      </c>
      <c r="E519" s="136"/>
      <c r="F519" s="137"/>
      <c r="G519" s="65">
        <v>12000</v>
      </c>
      <c r="H519" s="65">
        <f>H520</f>
        <v>6000</v>
      </c>
      <c r="I519" s="121"/>
    </row>
    <row r="520" spans="1:9" ht="15" customHeight="1" x14ac:dyDescent="0.25">
      <c r="A520" s="119"/>
      <c r="B520" s="66" t="s">
        <v>285</v>
      </c>
      <c r="C520" s="77">
        <v>614817</v>
      </c>
      <c r="D520" s="134" t="s">
        <v>425</v>
      </c>
      <c r="E520" s="130"/>
      <c r="F520" s="131"/>
      <c r="G520" s="13">
        <v>12000</v>
      </c>
      <c r="H520" s="13">
        <v>6000</v>
      </c>
      <c r="I520" s="83"/>
    </row>
    <row r="521" spans="1:9" x14ac:dyDescent="0.25">
      <c r="A521" s="62"/>
      <c r="B521" s="66"/>
      <c r="C521" s="78">
        <v>615000</v>
      </c>
      <c r="D521" s="170" t="s">
        <v>45</v>
      </c>
      <c r="E521" s="142"/>
      <c r="F521" s="142"/>
      <c r="G521" s="13">
        <f>G522</f>
        <v>0</v>
      </c>
      <c r="H521" s="13">
        <f>H522</f>
        <v>0</v>
      </c>
      <c r="I521" s="83" t="e">
        <f>H521/G521*100</f>
        <v>#DIV/0!</v>
      </c>
    </row>
    <row r="522" spans="1:9" x14ac:dyDescent="0.25">
      <c r="A522" s="62"/>
      <c r="B522" s="66"/>
      <c r="C522" s="29">
        <v>615311</v>
      </c>
      <c r="D522" s="152" t="s">
        <v>319</v>
      </c>
      <c r="E522" s="142"/>
      <c r="F522" s="142"/>
      <c r="G522" s="13"/>
      <c r="H522" s="13"/>
      <c r="I522" s="83"/>
    </row>
    <row r="523" spans="1:9" x14ac:dyDescent="0.25">
      <c r="A523" s="62"/>
      <c r="B523" s="66"/>
      <c r="C523" s="63">
        <v>820000</v>
      </c>
      <c r="D523" s="141" t="s">
        <v>253</v>
      </c>
      <c r="E523" s="142"/>
      <c r="F523" s="142"/>
      <c r="G523" s="65">
        <f>G524</f>
        <v>751000</v>
      </c>
      <c r="H523" s="65">
        <f>H524</f>
        <v>751000</v>
      </c>
      <c r="I523" s="83">
        <f>H523/G523*100</f>
        <v>100</v>
      </c>
    </row>
    <row r="524" spans="1:9" x14ac:dyDescent="0.25">
      <c r="A524" s="62"/>
      <c r="B524" s="66"/>
      <c r="C524" s="63">
        <v>821000</v>
      </c>
      <c r="D524" s="141" t="s">
        <v>119</v>
      </c>
      <c r="E524" s="142"/>
      <c r="F524" s="142"/>
      <c r="G524" s="65">
        <f>G538+G541+G525+G533</f>
        <v>751000</v>
      </c>
      <c r="H524" s="65">
        <f>H538+H541+H525+H533</f>
        <v>751000</v>
      </c>
      <c r="I524" s="83">
        <f>H524/G524*100</f>
        <v>100</v>
      </c>
    </row>
    <row r="525" spans="1:9" x14ac:dyDescent="0.25">
      <c r="A525" s="62"/>
      <c r="B525" s="66"/>
      <c r="C525" s="63">
        <v>821200</v>
      </c>
      <c r="D525" s="141" t="s">
        <v>256</v>
      </c>
      <c r="E525" s="142"/>
      <c r="F525" s="142"/>
      <c r="G525" s="65">
        <f>G526+G528+G531+G527</f>
        <v>708000</v>
      </c>
      <c r="H525" s="65">
        <f>H526+H528+H531+H527</f>
        <v>708000</v>
      </c>
      <c r="I525" s="83">
        <f>H525/G525*100</f>
        <v>100</v>
      </c>
    </row>
    <row r="526" spans="1:9" x14ac:dyDescent="0.25">
      <c r="A526" s="62"/>
      <c r="B526" s="66" t="s">
        <v>320</v>
      </c>
      <c r="C526" s="69">
        <v>821211</v>
      </c>
      <c r="D526" s="143" t="s">
        <v>257</v>
      </c>
      <c r="E526" s="142"/>
      <c r="F526" s="142"/>
      <c r="G526" s="13"/>
      <c r="H526" s="13"/>
      <c r="I526" s="83" t="e">
        <f>H526/G526*100</f>
        <v>#DIV/0!</v>
      </c>
    </row>
    <row r="527" spans="1:9" x14ac:dyDescent="0.25">
      <c r="A527" s="62"/>
      <c r="B527" s="66" t="s">
        <v>321</v>
      </c>
      <c r="C527" s="69">
        <v>821221</v>
      </c>
      <c r="D527" s="143" t="s">
        <v>259</v>
      </c>
      <c r="E527" s="142"/>
      <c r="F527" s="142"/>
      <c r="G527" s="13">
        <v>48000</v>
      </c>
      <c r="H527" s="13">
        <v>48000</v>
      </c>
      <c r="I527" s="83">
        <f>H527/G527*100</f>
        <v>100</v>
      </c>
    </row>
    <row r="528" spans="1:9" ht="15" customHeight="1" x14ac:dyDescent="0.25">
      <c r="A528" s="62"/>
      <c r="B528" s="66" t="s">
        <v>320</v>
      </c>
      <c r="C528" s="69">
        <v>821224</v>
      </c>
      <c r="D528" s="143" t="s">
        <v>260</v>
      </c>
      <c r="E528" s="142"/>
      <c r="F528" s="142"/>
      <c r="G528" s="13">
        <v>310000</v>
      </c>
      <c r="H528" s="13">
        <f>H529+H530</f>
        <v>310000</v>
      </c>
      <c r="I528" s="83">
        <f>H528/G528*100</f>
        <v>100</v>
      </c>
    </row>
    <row r="529" spans="1:9" ht="15" customHeight="1" x14ac:dyDescent="0.25">
      <c r="A529" s="62"/>
      <c r="B529" s="66"/>
      <c r="C529" s="69"/>
      <c r="D529" s="143" t="s">
        <v>334</v>
      </c>
      <c r="E529" s="142"/>
      <c r="F529" s="142"/>
      <c r="G529" s="13">
        <v>250000</v>
      </c>
      <c r="H529" s="13">
        <v>250000</v>
      </c>
      <c r="I529" s="83">
        <f t="shared" ref="I529:I532" si="28">H529/G529*100</f>
        <v>100</v>
      </c>
    </row>
    <row r="530" spans="1:9" x14ac:dyDescent="0.25">
      <c r="A530" s="62"/>
      <c r="B530" s="66"/>
      <c r="C530" s="69"/>
      <c r="D530" s="143" t="s">
        <v>428</v>
      </c>
      <c r="E530" s="142"/>
      <c r="F530" s="142"/>
      <c r="G530" s="13">
        <v>60000</v>
      </c>
      <c r="H530" s="13">
        <v>60000</v>
      </c>
      <c r="I530" s="83">
        <f t="shared" si="28"/>
        <v>100</v>
      </c>
    </row>
    <row r="531" spans="1:9" x14ac:dyDescent="0.25">
      <c r="A531" s="62"/>
      <c r="B531" s="66" t="s">
        <v>311</v>
      </c>
      <c r="C531" s="69">
        <v>821225</v>
      </c>
      <c r="D531" s="143" t="s">
        <v>261</v>
      </c>
      <c r="E531" s="142"/>
      <c r="F531" s="142"/>
      <c r="G531" s="13">
        <v>350000</v>
      </c>
      <c r="H531" s="13">
        <v>350000</v>
      </c>
      <c r="I531" s="83">
        <f t="shared" si="28"/>
        <v>100</v>
      </c>
    </row>
    <row r="532" spans="1:9" x14ac:dyDescent="0.25">
      <c r="A532" s="62"/>
      <c r="B532" s="66"/>
      <c r="C532" s="69"/>
      <c r="D532" s="143" t="s">
        <v>427</v>
      </c>
      <c r="E532" s="142"/>
      <c r="F532" s="142"/>
      <c r="G532" s="13">
        <v>350000</v>
      </c>
      <c r="H532" s="13">
        <v>350000</v>
      </c>
      <c r="I532" s="83">
        <f t="shared" si="28"/>
        <v>100</v>
      </c>
    </row>
    <row r="533" spans="1:9" x14ac:dyDescent="0.25">
      <c r="A533" s="62"/>
      <c r="B533" s="66"/>
      <c r="C533" s="63">
        <v>821300</v>
      </c>
      <c r="D533" s="233" t="s">
        <v>262</v>
      </c>
      <c r="E533" s="163"/>
      <c r="F533" s="234"/>
      <c r="G533" s="65">
        <f>G534+G535+G536+G537</f>
        <v>36000</v>
      </c>
      <c r="H533" s="65">
        <f>H534+H535+H536+H537</f>
        <v>36000</v>
      </c>
      <c r="I533" s="83">
        <f>H533/G533*100</f>
        <v>100</v>
      </c>
    </row>
    <row r="534" spans="1:9" x14ac:dyDescent="0.25">
      <c r="A534" s="119"/>
      <c r="B534" s="66"/>
      <c r="C534" s="29">
        <v>821311</v>
      </c>
      <c r="D534" s="138" t="s">
        <v>298</v>
      </c>
      <c r="E534" s="139"/>
      <c r="F534" s="140"/>
      <c r="G534" s="13">
        <v>3000</v>
      </c>
      <c r="H534" s="13">
        <v>3000</v>
      </c>
      <c r="I534" s="83">
        <f>H534/G534*100</f>
        <v>100</v>
      </c>
    </row>
    <row r="535" spans="1:9" x14ac:dyDescent="0.25">
      <c r="A535" s="62"/>
      <c r="B535" s="66" t="s">
        <v>285</v>
      </c>
      <c r="C535" s="29">
        <v>821312</v>
      </c>
      <c r="D535" s="138" t="s">
        <v>264</v>
      </c>
      <c r="E535" s="130"/>
      <c r="F535" s="131"/>
      <c r="G535" s="13">
        <v>3000</v>
      </c>
      <c r="H535" s="13">
        <v>3000</v>
      </c>
      <c r="I535" s="83">
        <f>H535/G535*100</f>
        <v>100</v>
      </c>
    </row>
    <row r="536" spans="1:9" x14ac:dyDescent="0.25">
      <c r="A536" s="112"/>
      <c r="B536" s="66" t="s">
        <v>320</v>
      </c>
      <c r="C536" s="29">
        <v>821341</v>
      </c>
      <c r="D536" s="138" t="s">
        <v>268</v>
      </c>
      <c r="E536" s="130"/>
      <c r="F536" s="131"/>
      <c r="G536" s="13"/>
      <c r="H536" s="13"/>
      <c r="I536" s="83" t="e">
        <f t="shared" ref="I536:I541" si="29">H536/G536*100</f>
        <v>#DIV/0!</v>
      </c>
    </row>
    <row r="537" spans="1:9" x14ac:dyDescent="0.25">
      <c r="A537" s="112"/>
      <c r="B537" s="66"/>
      <c r="C537" s="29">
        <v>821372</v>
      </c>
      <c r="D537" s="138" t="s">
        <v>426</v>
      </c>
      <c r="E537" s="130"/>
      <c r="F537" s="131"/>
      <c r="G537" s="13">
        <v>30000</v>
      </c>
      <c r="H537" s="13">
        <v>30000</v>
      </c>
      <c r="I537" s="83">
        <f t="shared" si="29"/>
        <v>100</v>
      </c>
    </row>
    <row r="538" spans="1:9" ht="15" customHeight="1" x14ac:dyDescent="0.25">
      <c r="A538" s="62"/>
      <c r="B538" s="66"/>
      <c r="C538" s="63">
        <v>821500</v>
      </c>
      <c r="D538" s="171" t="s">
        <v>271</v>
      </c>
      <c r="E538" s="130"/>
      <c r="F538" s="131"/>
      <c r="G538" s="65">
        <f>G539</f>
        <v>7000</v>
      </c>
      <c r="H538" s="65">
        <f>H539</f>
        <v>7000</v>
      </c>
      <c r="I538" s="83">
        <f t="shared" si="29"/>
        <v>100</v>
      </c>
    </row>
    <row r="539" spans="1:9" x14ac:dyDescent="0.25">
      <c r="A539" s="62"/>
      <c r="B539" s="66" t="s">
        <v>320</v>
      </c>
      <c r="C539" s="84">
        <v>821521</v>
      </c>
      <c r="D539" s="143" t="s">
        <v>272</v>
      </c>
      <c r="E539" s="142"/>
      <c r="F539" s="142"/>
      <c r="G539" s="13">
        <v>7000</v>
      </c>
      <c r="H539" s="13">
        <f>H540</f>
        <v>7000</v>
      </c>
      <c r="I539" s="83">
        <f t="shared" si="29"/>
        <v>100</v>
      </c>
    </row>
    <row r="540" spans="1:9" ht="25.5" customHeight="1" x14ac:dyDescent="0.25">
      <c r="A540" s="62"/>
      <c r="B540" s="66"/>
      <c r="C540" s="84"/>
      <c r="D540" s="143" t="s">
        <v>335</v>
      </c>
      <c r="E540" s="142"/>
      <c r="F540" s="142"/>
      <c r="G540" s="13">
        <v>7000</v>
      </c>
      <c r="H540" s="13">
        <v>7000</v>
      </c>
      <c r="I540" s="83">
        <f t="shared" si="29"/>
        <v>100</v>
      </c>
    </row>
    <row r="541" spans="1:9" ht="15" customHeight="1" x14ac:dyDescent="0.25">
      <c r="A541" s="62"/>
      <c r="B541" s="66"/>
      <c r="C541" s="92">
        <v>821600</v>
      </c>
      <c r="D541" s="141" t="s">
        <v>273</v>
      </c>
      <c r="E541" s="142"/>
      <c r="F541" s="142"/>
      <c r="G541" s="65">
        <f>G542</f>
        <v>0</v>
      </c>
      <c r="H541" s="65">
        <f>H542</f>
        <v>0</v>
      </c>
      <c r="I541" s="83" t="e">
        <f t="shared" si="29"/>
        <v>#DIV/0!</v>
      </c>
    </row>
    <row r="542" spans="1:9" ht="15" customHeight="1" x14ac:dyDescent="0.25">
      <c r="A542" s="62"/>
      <c r="B542" s="66" t="s">
        <v>330</v>
      </c>
      <c r="C542" s="85">
        <v>821612</v>
      </c>
      <c r="D542" s="152" t="s">
        <v>274</v>
      </c>
      <c r="E542" s="142"/>
      <c r="F542" s="142"/>
      <c r="G542" s="13"/>
      <c r="H542" s="13"/>
      <c r="I542" s="83"/>
    </row>
    <row r="543" spans="1:9" x14ac:dyDescent="0.25">
      <c r="A543" s="62"/>
      <c r="B543" s="66"/>
      <c r="C543" s="85"/>
      <c r="D543" s="141" t="s">
        <v>56</v>
      </c>
      <c r="E543" s="142"/>
      <c r="F543" s="142"/>
      <c r="G543" s="24">
        <f>G523+G461</f>
        <v>1194947</v>
      </c>
      <c r="H543" s="13">
        <f>H523+H461</f>
        <v>1184952</v>
      </c>
      <c r="I543" s="83">
        <f>H543/G543*100</f>
        <v>99.163561229075441</v>
      </c>
    </row>
    <row r="544" spans="1:9" x14ac:dyDescent="0.25">
      <c r="A544" s="81"/>
      <c r="B544" s="81"/>
      <c r="C544" s="81"/>
      <c r="D544" s="235" t="s">
        <v>336</v>
      </c>
      <c r="E544" s="236"/>
      <c r="F544" s="237"/>
      <c r="G544" s="62">
        <v>6</v>
      </c>
      <c r="H544" s="165">
        <v>5</v>
      </c>
      <c r="I544" s="165"/>
    </row>
    <row r="546" spans="1:9" ht="15" customHeight="1" x14ac:dyDescent="0.25">
      <c r="A546" s="224" t="s">
        <v>279</v>
      </c>
      <c r="B546" s="165" t="s">
        <v>280</v>
      </c>
      <c r="C546" s="144" t="s">
        <v>48</v>
      </c>
      <c r="D546" s="145" t="s">
        <v>49</v>
      </c>
      <c r="E546" s="146"/>
      <c r="F546" s="147"/>
      <c r="G546" s="190" t="s">
        <v>281</v>
      </c>
      <c r="H546" s="230" t="s">
        <v>337</v>
      </c>
      <c r="I546" s="230" t="s">
        <v>4</v>
      </c>
    </row>
    <row r="547" spans="1:9" x14ac:dyDescent="0.25">
      <c r="A547" s="191"/>
      <c r="B547" s="165"/>
      <c r="C547" s="144"/>
      <c r="D547" s="148"/>
      <c r="E547" s="149"/>
      <c r="F547" s="150"/>
      <c r="G547" s="191"/>
      <c r="H547" s="230"/>
      <c r="I547" s="230"/>
    </row>
    <row r="548" spans="1:9" x14ac:dyDescent="0.25">
      <c r="A548" s="59">
        <v>1</v>
      </c>
      <c r="B548" s="59">
        <v>2</v>
      </c>
      <c r="C548" s="59"/>
      <c r="D548" s="59">
        <v>3</v>
      </c>
      <c r="E548" s="262">
        <v>4</v>
      </c>
      <c r="F548" s="262"/>
      <c r="G548" s="59">
        <v>5</v>
      </c>
      <c r="H548" s="59">
        <v>6</v>
      </c>
      <c r="I548" s="60" t="s">
        <v>282</v>
      </c>
    </row>
    <row r="549" spans="1:9" x14ac:dyDescent="0.25">
      <c r="A549" s="61" t="s">
        <v>366</v>
      </c>
      <c r="B549" s="263" t="s">
        <v>338</v>
      </c>
      <c r="C549" s="264"/>
      <c r="D549" s="265"/>
      <c r="E549" s="265"/>
      <c r="F549" s="266"/>
      <c r="G549" s="86"/>
      <c r="H549" s="62"/>
      <c r="I549" s="62"/>
    </row>
    <row r="550" spans="1:9" x14ac:dyDescent="0.25">
      <c r="A550" s="29"/>
      <c r="B550" s="29"/>
      <c r="C550" s="63">
        <v>610000</v>
      </c>
      <c r="D550" s="151" t="s">
        <v>123</v>
      </c>
      <c r="E550" s="142"/>
      <c r="F550" s="142"/>
      <c r="G550" s="51">
        <f>G551+G558+G556+G596</f>
        <v>137890</v>
      </c>
      <c r="H550" s="51">
        <f>H551+H558+H556+H596</f>
        <v>139310.5</v>
      </c>
      <c r="I550" s="83">
        <f>H550/G550*100</f>
        <v>101.03016897527016</v>
      </c>
    </row>
    <row r="551" spans="1:9" x14ac:dyDescent="0.25">
      <c r="A551" s="29"/>
      <c r="B551" s="29"/>
      <c r="C551" s="63">
        <v>611000</v>
      </c>
      <c r="D551" s="151" t="s">
        <v>124</v>
      </c>
      <c r="E551" s="142"/>
      <c r="F551" s="142"/>
      <c r="G551" s="65">
        <f>G552+G553</f>
        <v>93080</v>
      </c>
      <c r="H551" s="65">
        <f>H552+H553</f>
        <v>90100</v>
      </c>
      <c r="I551" s="83">
        <f t="shared" ref="I551:I600" si="30">H551/G551*100</f>
        <v>96.798452943704334</v>
      </c>
    </row>
    <row r="552" spans="1:9" ht="15" customHeight="1" x14ac:dyDescent="0.25">
      <c r="A552" s="29"/>
      <c r="B552" s="74" t="s">
        <v>285</v>
      </c>
      <c r="C552" s="29">
        <v>611100</v>
      </c>
      <c r="D552" s="152" t="s">
        <v>125</v>
      </c>
      <c r="E552" s="142"/>
      <c r="F552" s="142"/>
      <c r="G552" s="65">
        <v>76800</v>
      </c>
      <c r="H552" s="65">
        <v>75000</v>
      </c>
      <c r="I552" s="83">
        <f t="shared" si="30"/>
        <v>97.65625</v>
      </c>
    </row>
    <row r="553" spans="1:9" ht="15" customHeight="1" x14ac:dyDescent="0.25">
      <c r="A553" s="29"/>
      <c r="B553" s="74" t="s">
        <v>285</v>
      </c>
      <c r="C553" s="29">
        <v>611200</v>
      </c>
      <c r="D553" s="152" t="s">
        <v>126</v>
      </c>
      <c r="E553" s="142"/>
      <c r="F553" s="142"/>
      <c r="G553" s="68">
        <f>SUM(G554:G555)</f>
        <v>16280</v>
      </c>
      <c r="H553" s="68">
        <f>SUM(H554:H555)</f>
        <v>15100</v>
      </c>
      <c r="I553" s="83">
        <f t="shared" si="30"/>
        <v>92.751842751842744</v>
      </c>
    </row>
    <row r="554" spans="1:9" ht="15" customHeight="1" x14ac:dyDescent="0.25">
      <c r="A554" s="29"/>
      <c r="B554" s="74" t="s">
        <v>285</v>
      </c>
      <c r="C554" s="69">
        <v>611221</v>
      </c>
      <c r="D554" s="143" t="s">
        <v>128</v>
      </c>
      <c r="E554" s="142"/>
      <c r="F554" s="142"/>
      <c r="G554" s="13">
        <v>13480</v>
      </c>
      <c r="H554" s="13">
        <v>13000</v>
      </c>
      <c r="I554" s="83">
        <f t="shared" si="30"/>
        <v>96.439169139465875</v>
      </c>
    </row>
    <row r="555" spans="1:9" ht="15" customHeight="1" x14ac:dyDescent="0.25">
      <c r="A555" s="29"/>
      <c r="B555" s="74" t="s">
        <v>285</v>
      </c>
      <c r="C555" s="69">
        <v>611224</v>
      </c>
      <c r="D555" s="158" t="s">
        <v>129</v>
      </c>
      <c r="E555" s="159"/>
      <c r="F555" s="159"/>
      <c r="G555" s="75">
        <v>2800</v>
      </c>
      <c r="H555" s="75">
        <v>2100</v>
      </c>
      <c r="I555" s="83">
        <f t="shared" si="30"/>
        <v>75</v>
      </c>
    </row>
    <row r="556" spans="1:9" ht="15" customHeight="1" x14ac:dyDescent="0.25">
      <c r="A556" s="29"/>
      <c r="B556" s="74"/>
      <c r="C556" s="63">
        <v>612000</v>
      </c>
      <c r="D556" s="141" t="s">
        <v>134</v>
      </c>
      <c r="E556" s="142"/>
      <c r="F556" s="142"/>
      <c r="G556" s="76">
        <f>G557</f>
        <v>8160</v>
      </c>
      <c r="H556" s="76">
        <f>H557</f>
        <v>9460.5</v>
      </c>
      <c r="I556" s="83">
        <f t="shared" si="30"/>
        <v>115.9375</v>
      </c>
    </row>
    <row r="557" spans="1:9" ht="15" customHeight="1" x14ac:dyDescent="0.25">
      <c r="A557" s="29"/>
      <c r="B557" s="74" t="s">
        <v>285</v>
      </c>
      <c r="C557" s="29">
        <v>612100</v>
      </c>
      <c r="D557" s="152" t="s">
        <v>135</v>
      </c>
      <c r="E557" s="142"/>
      <c r="F557" s="142"/>
      <c r="G557" s="75">
        <v>8160</v>
      </c>
      <c r="H557" s="75">
        <f>H551*0.105</f>
        <v>9460.5</v>
      </c>
      <c r="I557" s="83">
        <f t="shared" si="30"/>
        <v>115.9375</v>
      </c>
    </row>
    <row r="558" spans="1:9" x14ac:dyDescent="0.25">
      <c r="A558" s="29"/>
      <c r="B558" s="74"/>
      <c r="C558" s="63">
        <v>613000</v>
      </c>
      <c r="D558" s="151" t="s">
        <v>137</v>
      </c>
      <c r="E558" s="142"/>
      <c r="F558" s="142"/>
      <c r="G558" s="76">
        <f>G559+G570+G580+G591+G583+G567</f>
        <v>34650</v>
      </c>
      <c r="H558" s="76">
        <f>H559+H570+H580+H591+H583+H567</f>
        <v>37750</v>
      </c>
      <c r="I558" s="83">
        <f t="shared" si="30"/>
        <v>108.94660894660895</v>
      </c>
    </row>
    <row r="559" spans="1:9" x14ac:dyDescent="0.25">
      <c r="A559" s="29"/>
      <c r="B559" s="74"/>
      <c r="C559" s="63">
        <v>613100</v>
      </c>
      <c r="D559" s="141" t="s">
        <v>138</v>
      </c>
      <c r="E559" s="142"/>
      <c r="F559" s="142"/>
      <c r="G559" s="76">
        <f>SUM(G560:G566)</f>
        <v>400</v>
      </c>
      <c r="H559" s="76">
        <f>SUM(H560:H566)</f>
        <v>100</v>
      </c>
      <c r="I559" s="83">
        <f t="shared" si="30"/>
        <v>25</v>
      </c>
    </row>
    <row r="560" spans="1:9" ht="15" customHeight="1" x14ac:dyDescent="0.25">
      <c r="A560" s="29"/>
      <c r="B560" s="74" t="s">
        <v>285</v>
      </c>
      <c r="C560" s="29">
        <v>613112</v>
      </c>
      <c r="D560" s="152" t="s">
        <v>139</v>
      </c>
      <c r="E560" s="142"/>
      <c r="F560" s="142"/>
      <c r="G560" s="75">
        <v>200</v>
      </c>
      <c r="H560" s="75"/>
      <c r="I560" s="83">
        <f t="shared" si="30"/>
        <v>0</v>
      </c>
    </row>
    <row r="561" spans="1:9" ht="15" customHeight="1" x14ac:dyDescent="0.25">
      <c r="A561" s="29"/>
      <c r="B561" s="74" t="s">
        <v>285</v>
      </c>
      <c r="C561" s="29">
        <v>613113</v>
      </c>
      <c r="D561" s="152" t="s">
        <v>140</v>
      </c>
      <c r="E561" s="142"/>
      <c r="F561" s="142"/>
      <c r="G561" s="75"/>
      <c r="H561" s="75"/>
      <c r="I561" s="83" t="e">
        <f t="shared" si="30"/>
        <v>#DIV/0!</v>
      </c>
    </row>
    <row r="562" spans="1:9" ht="23.25" customHeight="1" x14ac:dyDescent="0.25">
      <c r="A562" s="29"/>
      <c r="B562" s="74" t="s">
        <v>285</v>
      </c>
      <c r="C562" s="29">
        <v>613114</v>
      </c>
      <c r="D562" s="168" t="s">
        <v>339</v>
      </c>
      <c r="E562" s="159"/>
      <c r="F562" s="159"/>
      <c r="G562" s="75"/>
      <c r="H562" s="75"/>
      <c r="I562" s="83" t="e">
        <f t="shared" si="30"/>
        <v>#DIV/0!</v>
      </c>
    </row>
    <row r="563" spans="1:9" ht="15" customHeight="1" x14ac:dyDescent="0.25">
      <c r="A563" s="29"/>
      <c r="B563" s="74" t="s">
        <v>285</v>
      </c>
      <c r="C563" s="69">
        <v>613115</v>
      </c>
      <c r="D563" s="143" t="s">
        <v>141</v>
      </c>
      <c r="E563" s="142"/>
      <c r="F563" s="142"/>
      <c r="G563" s="13">
        <v>200</v>
      </c>
      <c r="H563" s="13">
        <v>100</v>
      </c>
      <c r="I563" s="83">
        <f t="shared" si="30"/>
        <v>50</v>
      </c>
    </row>
    <row r="564" spans="1:9" ht="15.75" customHeight="1" x14ac:dyDescent="0.25">
      <c r="A564" s="29"/>
      <c r="B564" s="74" t="s">
        <v>285</v>
      </c>
      <c r="C564" s="69">
        <v>613122</v>
      </c>
      <c r="D564" s="143" t="s">
        <v>142</v>
      </c>
      <c r="E564" s="142"/>
      <c r="F564" s="142"/>
      <c r="G564" s="13"/>
      <c r="H564" s="13"/>
      <c r="I564" s="83" t="e">
        <f t="shared" si="30"/>
        <v>#DIV/0!</v>
      </c>
    </row>
    <row r="565" spans="1:9" ht="24.75" customHeight="1" x14ac:dyDescent="0.25">
      <c r="A565" s="29"/>
      <c r="B565" s="74" t="s">
        <v>285</v>
      </c>
      <c r="C565" s="69">
        <v>613124</v>
      </c>
      <c r="D565" s="143" t="s">
        <v>340</v>
      </c>
      <c r="E565" s="142"/>
      <c r="F565" s="142"/>
      <c r="G565" s="13"/>
      <c r="H565" s="13"/>
      <c r="I565" s="83" t="e">
        <f t="shared" si="30"/>
        <v>#DIV/0!</v>
      </c>
    </row>
    <row r="566" spans="1:9" ht="15" customHeight="1" x14ac:dyDescent="0.25">
      <c r="A566" s="29"/>
      <c r="B566" s="74" t="s">
        <v>285</v>
      </c>
      <c r="C566" s="69">
        <v>613125</v>
      </c>
      <c r="D566" s="143" t="s">
        <v>143</v>
      </c>
      <c r="E566" s="142"/>
      <c r="F566" s="142"/>
      <c r="G566" s="13"/>
      <c r="H566" s="13"/>
      <c r="I566" s="83" t="e">
        <f t="shared" si="30"/>
        <v>#DIV/0!</v>
      </c>
    </row>
    <row r="567" spans="1:9" x14ac:dyDescent="0.25">
      <c r="A567" s="29"/>
      <c r="B567" s="74"/>
      <c r="C567" s="78">
        <v>613200</v>
      </c>
      <c r="D567" s="170" t="s">
        <v>145</v>
      </c>
      <c r="E567" s="142"/>
      <c r="F567" s="142"/>
      <c r="G567" s="65">
        <f>SUM(G568:G569)</f>
        <v>6600</v>
      </c>
      <c r="H567" s="65">
        <f>SUM(H568:H569)</f>
        <v>6600</v>
      </c>
      <c r="I567" s="83">
        <f t="shared" si="30"/>
        <v>100</v>
      </c>
    </row>
    <row r="568" spans="1:9" x14ac:dyDescent="0.25">
      <c r="A568" s="29"/>
      <c r="B568" s="74"/>
      <c r="C568" s="69">
        <v>613214</v>
      </c>
      <c r="D568" s="143" t="s">
        <v>325</v>
      </c>
      <c r="E568" s="142"/>
      <c r="F568" s="142"/>
      <c r="G568" s="13">
        <v>6000</v>
      </c>
      <c r="H568" s="13">
        <v>6000</v>
      </c>
      <c r="I568" s="83">
        <f t="shared" si="30"/>
        <v>100</v>
      </c>
    </row>
    <row r="569" spans="1:9" x14ac:dyDescent="0.25">
      <c r="A569" s="29"/>
      <c r="B569" s="74"/>
      <c r="C569" s="69">
        <v>613215</v>
      </c>
      <c r="D569" s="143" t="s">
        <v>326</v>
      </c>
      <c r="E569" s="142"/>
      <c r="F569" s="142"/>
      <c r="G569" s="13">
        <v>600</v>
      </c>
      <c r="H569" s="13">
        <v>600</v>
      </c>
      <c r="I569" s="83">
        <f t="shared" si="30"/>
        <v>100</v>
      </c>
    </row>
    <row r="570" spans="1:9" x14ac:dyDescent="0.25">
      <c r="A570" s="29"/>
      <c r="B570" s="74"/>
      <c r="C570" s="63">
        <v>613400</v>
      </c>
      <c r="D570" s="151" t="s">
        <v>154</v>
      </c>
      <c r="E570" s="142"/>
      <c r="F570" s="142"/>
      <c r="G570" s="87">
        <f>SUM(G571:G579)</f>
        <v>9250</v>
      </c>
      <c r="H570" s="87">
        <f>SUM(H571:H579)</f>
        <v>8950</v>
      </c>
      <c r="I570" s="83">
        <f t="shared" si="30"/>
        <v>96.756756756756758</v>
      </c>
    </row>
    <row r="571" spans="1:9" ht="15" customHeight="1" x14ac:dyDescent="0.25">
      <c r="A571" s="29"/>
      <c r="B571" s="74" t="s">
        <v>285</v>
      </c>
      <c r="C571" s="69">
        <v>613411</v>
      </c>
      <c r="D571" s="143" t="s">
        <v>155</v>
      </c>
      <c r="E571" s="142"/>
      <c r="F571" s="142"/>
      <c r="G571" s="13">
        <v>200</v>
      </c>
      <c r="H571" s="13">
        <v>200</v>
      </c>
      <c r="I571" s="83">
        <f t="shared" si="30"/>
        <v>100</v>
      </c>
    </row>
    <row r="572" spans="1:9" ht="15" customHeight="1" x14ac:dyDescent="0.25">
      <c r="A572" s="29"/>
      <c r="B572" s="74" t="s">
        <v>285</v>
      </c>
      <c r="C572" s="69">
        <v>613412</v>
      </c>
      <c r="D572" s="143" t="s">
        <v>156</v>
      </c>
      <c r="E572" s="142"/>
      <c r="F572" s="142"/>
      <c r="G572" s="68">
        <v>200</v>
      </c>
      <c r="H572" s="68">
        <v>200</v>
      </c>
      <c r="I572" s="83">
        <f t="shared" si="30"/>
        <v>100</v>
      </c>
    </row>
    <row r="573" spans="1:9" ht="15" customHeight="1" x14ac:dyDescent="0.25">
      <c r="A573" s="29"/>
      <c r="B573" s="74" t="s">
        <v>285</v>
      </c>
      <c r="C573" s="69">
        <v>613413</v>
      </c>
      <c r="D573" s="143" t="s">
        <v>157</v>
      </c>
      <c r="E573" s="142"/>
      <c r="F573" s="142"/>
      <c r="G573" s="75">
        <v>300</v>
      </c>
      <c r="H573" s="75">
        <v>300</v>
      </c>
      <c r="I573" s="83">
        <f t="shared" si="30"/>
        <v>100</v>
      </c>
    </row>
    <row r="574" spans="1:9" x14ac:dyDescent="0.25">
      <c r="A574" s="29"/>
      <c r="B574" s="74" t="s">
        <v>285</v>
      </c>
      <c r="C574" s="69">
        <v>613416</v>
      </c>
      <c r="D574" s="153" t="s">
        <v>286</v>
      </c>
      <c r="E574" s="142"/>
      <c r="F574" s="142"/>
      <c r="G574" s="75">
        <v>300</v>
      </c>
      <c r="H574" s="75">
        <v>300</v>
      </c>
      <c r="I574" s="83">
        <f t="shared" si="30"/>
        <v>100</v>
      </c>
    </row>
    <row r="575" spans="1:9" ht="15" customHeight="1" x14ac:dyDescent="0.25">
      <c r="A575" s="29"/>
      <c r="B575" s="74" t="s">
        <v>285</v>
      </c>
      <c r="C575" s="69">
        <v>613417</v>
      </c>
      <c r="D575" s="143" t="s">
        <v>159</v>
      </c>
      <c r="E575" s="142"/>
      <c r="F575" s="142"/>
      <c r="G575" s="75">
        <v>300</v>
      </c>
      <c r="H575" s="75">
        <v>300</v>
      </c>
      <c r="I575" s="83">
        <f t="shared" si="30"/>
        <v>100</v>
      </c>
    </row>
    <row r="576" spans="1:9" ht="15" customHeight="1" x14ac:dyDescent="0.25">
      <c r="A576" s="29"/>
      <c r="B576" s="74"/>
      <c r="C576" s="77">
        <v>613418</v>
      </c>
      <c r="D576" s="134" t="s">
        <v>160</v>
      </c>
      <c r="E576" s="130"/>
      <c r="F576" s="131"/>
      <c r="G576" s="75">
        <v>1000</v>
      </c>
      <c r="H576" s="75">
        <v>700</v>
      </c>
      <c r="I576" s="83">
        <f t="shared" si="30"/>
        <v>70</v>
      </c>
    </row>
    <row r="577" spans="1:9" ht="15" customHeight="1" x14ac:dyDescent="0.25">
      <c r="A577" s="29"/>
      <c r="B577" s="74" t="s">
        <v>285</v>
      </c>
      <c r="C577" s="69">
        <v>613481</v>
      </c>
      <c r="D577" s="143" t="s">
        <v>161</v>
      </c>
      <c r="E577" s="142"/>
      <c r="F577" s="142"/>
      <c r="G577" s="75">
        <v>3000</v>
      </c>
      <c r="H577" s="75">
        <v>3000</v>
      </c>
      <c r="I577" s="83">
        <f t="shared" si="30"/>
        <v>100</v>
      </c>
    </row>
    <row r="578" spans="1:9" x14ac:dyDescent="0.25">
      <c r="A578" s="29"/>
      <c r="B578" s="74" t="s">
        <v>285</v>
      </c>
      <c r="C578" s="69">
        <v>613484</v>
      </c>
      <c r="D578" s="143" t="s">
        <v>162</v>
      </c>
      <c r="E578" s="142"/>
      <c r="F578" s="142"/>
      <c r="G578" s="75">
        <v>1500</v>
      </c>
      <c r="H578" s="75">
        <v>1500</v>
      </c>
      <c r="I578" s="83">
        <f t="shared" si="30"/>
        <v>100</v>
      </c>
    </row>
    <row r="579" spans="1:9" ht="15" customHeight="1" x14ac:dyDescent="0.25">
      <c r="A579" s="29"/>
      <c r="B579" s="74" t="s">
        <v>285</v>
      </c>
      <c r="C579" s="69">
        <v>613487</v>
      </c>
      <c r="D579" s="143" t="s">
        <v>341</v>
      </c>
      <c r="E579" s="142"/>
      <c r="F579" s="142"/>
      <c r="G579" s="75">
        <v>2450</v>
      </c>
      <c r="H579" s="75">
        <v>2450</v>
      </c>
      <c r="I579" s="83">
        <f t="shared" si="30"/>
        <v>100</v>
      </c>
    </row>
    <row r="580" spans="1:9" ht="15" customHeight="1" x14ac:dyDescent="0.25">
      <c r="A580" s="29"/>
      <c r="B580" s="74"/>
      <c r="C580" s="63">
        <v>613500</v>
      </c>
      <c r="D580" s="141" t="s">
        <v>165</v>
      </c>
      <c r="E580" s="142"/>
      <c r="F580" s="142"/>
      <c r="G580" s="65">
        <f>SUM(G581:G582)</f>
        <v>8400</v>
      </c>
      <c r="H580" s="65">
        <f>SUM(H581:H582)</f>
        <v>9600</v>
      </c>
      <c r="I580" s="83">
        <f t="shared" si="30"/>
        <v>114.28571428571428</v>
      </c>
    </row>
    <row r="581" spans="1:9" x14ac:dyDescent="0.25">
      <c r="A581" s="29"/>
      <c r="B581" s="74" t="s">
        <v>285</v>
      </c>
      <c r="C581" s="69">
        <v>613510</v>
      </c>
      <c r="D581" s="143" t="s">
        <v>166</v>
      </c>
      <c r="E581" s="142"/>
      <c r="F581" s="142"/>
      <c r="G581" s="75">
        <v>5900</v>
      </c>
      <c r="H581" s="75">
        <v>7100</v>
      </c>
      <c r="I581" s="83">
        <f t="shared" si="30"/>
        <v>120.33898305084745</v>
      </c>
    </row>
    <row r="582" spans="1:9" ht="15" customHeight="1" x14ac:dyDescent="0.25">
      <c r="A582" s="29"/>
      <c r="B582" s="74" t="s">
        <v>285</v>
      </c>
      <c r="C582" s="69">
        <v>613523</v>
      </c>
      <c r="D582" s="143" t="s">
        <v>167</v>
      </c>
      <c r="E582" s="142"/>
      <c r="F582" s="142"/>
      <c r="G582" s="75">
        <v>2500</v>
      </c>
      <c r="H582" s="75">
        <v>2500</v>
      </c>
      <c r="I582" s="83">
        <f t="shared" si="30"/>
        <v>100</v>
      </c>
    </row>
    <row r="583" spans="1:9" ht="15" customHeight="1" x14ac:dyDescent="0.25">
      <c r="A583" s="63"/>
      <c r="B583" s="80"/>
      <c r="C583" s="63">
        <v>613700</v>
      </c>
      <c r="D583" s="141" t="s">
        <v>168</v>
      </c>
      <c r="E583" s="142"/>
      <c r="F583" s="142"/>
      <c r="G583" s="51">
        <f>SUM(G584:G590)</f>
        <v>7700</v>
      </c>
      <c r="H583" s="51">
        <f>SUM(H584:H590)</f>
        <v>10200</v>
      </c>
      <c r="I583" s="83">
        <f t="shared" si="30"/>
        <v>132.46753246753246</v>
      </c>
    </row>
    <row r="584" spans="1:9" ht="15" customHeight="1" x14ac:dyDescent="0.25">
      <c r="A584" s="63"/>
      <c r="B584" s="80" t="s">
        <v>285</v>
      </c>
      <c r="C584" s="29">
        <v>613711</v>
      </c>
      <c r="D584" s="152" t="s">
        <v>169</v>
      </c>
      <c r="E584" s="142"/>
      <c r="F584" s="142"/>
      <c r="G584" s="68">
        <v>1000</v>
      </c>
      <c r="H584" s="68">
        <v>2000</v>
      </c>
      <c r="I584" s="83">
        <f t="shared" si="30"/>
        <v>200</v>
      </c>
    </row>
    <row r="585" spans="1:9" ht="15" customHeight="1" x14ac:dyDescent="0.25">
      <c r="A585" s="63"/>
      <c r="B585" s="80" t="s">
        <v>285</v>
      </c>
      <c r="C585" s="29">
        <v>613712</v>
      </c>
      <c r="D585" s="152" t="s">
        <v>170</v>
      </c>
      <c r="E585" s="142"/>
      <c r="F585" s="142"/>
      <c r="G585" s="68">
        <v>200</v>
      </c>
      <c r="H585" s="68">
        <v>200</v>
      </c>
      <c r="I585" s="83">
        <f t="shared" si="30"/>
        <v>100</v>
      </c>
    </row>
    <row r="586" spans="1:9" ht="15" customHeight="1" x14ac:dyDescent="0.25">
      <c r="A586" s="63"/>
      <c r="B586" s="80" t="s">
        <v>285</v>
      </c>
      <c r="C586" s="29">
        <v>613713</v>
      </c>
      <c r="D586" s="152" t="s">
        <v>171</v>
      </c>
      <c r="E586" s="142"/>
      <c r="F586" s="142"/>
      <c r="G586" s="68">
        <v>2000</v>
      </c>
      <c r="H586" s="68">
        <v>2000</v>
      </c>
      <c r="I586" s="83">
        <f t="shared" si="30"/>
        <v>100</v>
      </c>
    </row>
    <row r="587" spans="1:9" ht="15" customHeight="1" x14ac:dyDescent="0.25">
      <c r="A587" s="63"/>
      <c r="B587" s="80" t="s">
        <v>285</v>
      </c>
      <c r="C587" s="29">
        <v>613721</v>
      </c>
      <c r="D587" s="152" t="s">
        <v>174</v>
      </c>
      <c r="E587" s="142"/>
      <c r="F587" s="142"/>
      <c r="G587" s="68">
        <v>2000</v>
      </c>
      <c r="H587" s="68">
        <v>2000</v>
      </c>
      <c r="I587" s="83">
        <f t="shared" si="30"/>
        <v>100</v>
      </c>
    </row>
    <row r="588" spans="1:9" ht="15" customHeight="1" x14ac:dyDescent="0.25">
      <c r="A588" s="63"/>
      <c r="B588" s="80" t="s">
        <v>285</v>
      </c>
      <c r="C588" s="29">
        <v>613722</v>
      </c>
      <c r="D588" s="152" t="s">
        <v>329</v>
      </c>
      <c r="E588" s="142"/>
      <c r="F588" s="142"/>
      <c r="G588" s="68">
        <v>1000</v>
      </c>
      <c r="H588" s="68">
        <v>1000</v>
      </c>
      <c r="I588" s="83">
        <f t="shared" si="30"/>
        <v>100</v>
      </c>
    </row>
    <row r="589" spans="1:9" ht="15" customHeight="1" x14ac:dyDescent="0.25">
      <c r="A589" s="63"/>
      <c r="B589" s="80" t="s">
        <v>285</v>
      </c>
      <c r="C589" s="29">
        <v>613723</v>
      </c>
      <c r="D589" s="152" t="s">
        <v>176</v>
      </c>
      <c r="E589" s="142"/>
      <c r="F589" s="142"/>
      <c r="G589" s="68">
        <v>1500</v>
      </c>
      <c r="H589" s="68">
        <v>3000</v>
      </c>
      <c r="I589" s="83">
        <f t="shared" si="30"/>
        <v>200</v>
      </c>
    </row>
    <row r="590" spans="1:9" ht="24" customHeight="1" x14ac:dyDescent="0.25">
      <c r="A590" s="63"/>
      <c r="B590" s="80"/>
      <c r="C590" s="29">
        <v>613724</v>
      </c>
      <c r="D590" s="168" t="s">
        <v>342</v>
      </c>
      <c r="E590" s="159"/>
      <c r="F590" s="159"/>
      <c r="G590" s="68"/>
      <c r="H590" s="68"/>
      <c r="I590" s="83"/>
    </row>
    <row r="591" spans="1:9" x14ac:dyDescent="0.25">
      <c r="A591" s="29"/>
      <c r="B591" s="74"/>
      <c r="C591" s="63">
        <v>613900</v>
      </c>
      <c r="D591" s="141" t="s">
        <v>185</v>
      </c>
      <c r="E591" s="142"/>
      <c r="F591" s="142"/>
      <c r="G591" s="76">
        <f>SUM(G592:G595)</f>
        <v>2300</v>
      </c>
      <c r="H591" s="76">
        <f>SUM(H592:H595)</f>
        <v>2300</v>
      </c>
      <c r="I591" s="83">
        <f t="shared" si="30"/>
        <v>100</v>
      </c>
    </row>
    <row r="592" spans="1:9" ht="15" customHeight="1" x14ac:dyDescent="0.25">
      <c r="A592" s="29"/>
      <c r="B592" s="74"/>
      <c r="C592" s="33">
        <v>613915</v>
      </c>
      <c r="D592" s="143" t="s">
        <v>416</v>
      </c>
      <c r="E592" s="142"/>
      <c r="F592" s="142"/>
      <c r="G592" s="52">
        <v>1700</v>
      </c>
      <c r="H592" s="76">
        <v>1700</v>
      </c>
      <c r="I592" s="83">
        <f t="shared" si="30"/>
        <v>100</v>
      </c>
    </row>
    <row r="593" spans="1:9" ht="15" customHeight="1" x14ac:dyDescent="0.25">
      <c r="A593" s="29"/>
      <c r="B593" s="74" t="s">
        <v>285</v>
      </c>
      <c r="C593" s="69">
        <v>613924</v>
      </c>
      <c r="D593" s="143" t="s">
        <v>193</v>
      </c>
      <c r="E593" s="142"/>
      <c r="F593" s="142"/>
      <c r="G593" s="75">
        <v>300</v>
      </c>
      <c r="H593" s="75">
        <v>300</v>
      </c>
      <c r="I593" s="83">
        <f t="shared" si="30"/>
        <v>100</v>
      </c>
    </row>
    <row r="594" spans="1:9" ht="15" customHeight="1" x14ac:dyDescent="0.25">
      <c r="A594" s="29"/>
      <c r="B594" s="74" t="s">
        <v>285</v>
      </c>
      <c r="C594" s="69">
        <v>613974</v>
      </c>
      <c r="D594" s="143" t="s">
        <v>200</v>
      </c>
      <c r="E594" s="142"/>
      <c r="F594" s="142"/>
      <c r="G594" s="75"/>
      <c r="H594" s="75"/>
      <c r="I594" s="83" t="e">
        <f t="shared" si="30"/>
        <v>#DIV/0!</v>
      </c>
    </row>
    <row r="595" spans="1:9" ht="15" customHeight="1" x14ac:dyDescent="0.25">
      <c r="A595" s="29"/>
      <c r="B595" s="74" t="s">
        <v>285</v>
      </c>
      <c r="C595" s="69">
        <v>613983</v>
      </c>
      <c r="D595" s="158" t="s">
        <v>203</v>
      </c>
      <c r="E595" s="159"/>
      <c r="F595" s="159"/>
      <c r="G595" s="75">
        <v>300</v>
      </c>
      <c r="H595" s="75">
        <v>300</v>
      </c>
      <c r="I595" s="83">
        <f t="shared" si="30"/>
        <v>100</v>
      </c>
    </row>
    <row r="596" spans="1:9" ht="15" customHeight="1" x14ac:dyDescent="0.25">
      <c r="A596" s="29"/>
      <c r="B596" s="74"/>
      <c r="C596" s="63">
        <v>614000</v>
      </c>
      <c r="D596" s="141" t="s">
        <v>214</v>
      </c>
      <c r="E596" s="142"/>
      <c r="F596" s="142"/>
      <c r="G596" s="65">
        <f>G597+G599</f>
        <v>2000</v>
      </c>
      <c r="H596" s="65">
        <f>H597+H599</f>
        <v>2000</v>
      </c>
      <c r="I596" s="83">
        <f t="shared" si="30"/>
        <v>100</v>
      </c>
    </row>
    <row r="597" spans="1:9" ht="15" customHeight="1" x14ac:dyDescent="0.25">
      <c r="A597" s="29"/>
      <c r="B597" s="74"/>
      <c r="C597" s="63">
        <v>614100</v>
      </c>
      <c r="D597" s="141" t="s">
        <v>215</v>
      </c>
      <c r="E597" s="142"/>
      <c r="F597" s="142"/>
      <c r="G597" s="76">
        <f>G598</f>
        <v>2000</v>
      </c>
      <c r="H597" s="76">
        <f>H598</f>
        <v>2000</v>
      </c>
      <c r="I597" s="83">
        <f t="shared" si="30"/>
        <v>100</v>
      </c>
    </row>
    <row r="598" spans="1:9" ht="15" customHeight="1" x14ac:dyDescent="0.25">
      <c r="A598" s="29"/>
      <c r="B598" s="74" t="s">
        <v>285</v>
      </c>
      <c r="C598" s="69">
        <v>614111</v>
      </c>
      <c r="D598" s="143" t="s">
        <v>216</v>
      </c>
      <c r="E598" s="142"/>
      <c r="F598" s="142"/>
      <c r="G598" s="75">
        <v>2000</v>
      </c>
      <c r="H598" s="75">
        <v>2000</v>
      </c>
      <c r="I598" s="83">
        <f t="shared" si="30"/>
        <v>100</v>
      </c>
    </row>
    <row r="599" spans="1:9" ht="15" customHeight="1" x14ac:dyDescent="0.25">
      <c r="A599" s="29"/>
      <c r="B599" s="74"/>
      <c r="C599" s="63">
        <v>614200</v>
      </c>
      <c r="D599" s="141" t="s">
        <v>218</v>
      </c>
      <c r="E599" s="142"/>
      <c r="F599" s="142"/>
      <c r="G599" s="76">
        <f>G600</f>
        <v>0</v>
      </c>
      <c r="H599" s="76">
        <f>H600</f>
        <v>0</v>
      </c>
      <c r="I599" s="83" t="e">
        <f t="shared" si="30"/>
        <v>#DIV/0!</v>
      </c>
    </row>
    <row r="600" spans="1:9" x14ac:dyDescent="0.25">
      <c r="A600" s="29"/>
      <c r="B600" s="74" t="s">
        <v>343</v>
      </c>
      <c r="C600" s="69">
        <v>614241</v>
      </c>
      <c r="D600" s="158" t="s">
        <v>224</v>
      </c>
      <c r="E600" s="159"/>
      <c r="F600" s="159"/>
      <c r="G600" s="13"/>
      <c r="H600" s="13"/>
      <c r="I600" s="83" t="e">
        <f t="shared" si="30"/>
        <v>#DIV/0!</v>
      </c>
    </row>
    <row r="601" spans="1:9" x14ac:dyDescent="0.25">
      <c r="A601" s="29"/>
      <c r="B601" s="74"/>
      <c r="C601" s="63">
        <v>820000</v>
      </c>
      <c r="D601" s="141" t="s">
        <v>253</v>
      </c>
      <c r="E601" s="142"/>
      <c r="F601" s="142"/>
      <c r="G601" s="76">
        <f>G602</f>
        <v>0</v>
      </c>
      <c r="H601" s="76">
        <f>H602</f>
        <v>500</v>
      </c>
      <c r="I601" s="83" t="e">
        <f t="shared" ref="I601:I607" si="31">H601/G601*100</f>
        <v>#DIV/0!</v>
      </c>
    </row>
    <row r="602" spans="1:9" x14ac:dyDescent="0.25">
      <c r="A602" s="29"/>
      <c r="B602" s="74"/>
      <c r="C602" s="63">
        <v>821000</v>
      </c>
      <c r="D602" s="141" t="s">
        <v>119</v>
      </c>
      <c r="E602" s="142"/>
      <c r="F602" s="142"/>
      <c r="G602" s="51">
        <f>G603</f>
        <v>0</v>
      </c>
      <c r="H602" s="51">
        <f>H603</f>
        <v>500</v>
      </c>
      <c r="I602" s="83" t="e">
        <f t="shared" si="31"/>
        <v>#DIV/0!</v>
      </c>
    </row>
    <row r="603" spans="1:9" x14ac:dyDescent="0.25">
      <c r="A603" s="29"/>
      <c r="B603" s="74"/>
      <c r="C603" s="63">
        <v>821300</v>
      </c>
      <c r="D603" s="141" t="s">
        <v>262</v>
      </c>
      <c r="E603" s="142"/>
      <c r="F603" s="142"/>
      <c r="G603" s="76">
        <f>G605+G606</f>
        <v>0</v>
      </c>
      <c r="H603" s="76">
        <f>H605+H606+H604</f>
        <v>500</v>
      </c>
      <c r="I603" s="83" t="e">
        <f t="shared" si="31"/>
        <v>#DIV/0!</v>
      </c>
    </row>
    <row r="604" spans="1:9" x14ac:dyDescent="0.25">
      <c r="A604" s="29"/>
      <c r="B604" s="44" t="s">
        <v>285</v>
      </c>
      <c r="C604" s="36">
        <v>821311</v>
      </c>
      <c r="D604" s="129" t="s">
        <v>298</v>
      </c>
      <c r="E604" s="130"/>
      <c r="F604" s="131"/>
      <c r="G604" s="76"/>
      <c r="H604" s="76">
        <v>500</v>
      </c>
      <c r="I604" s="83"/>
    </row>
    <row r="605" spans="1:9" x14ac:dyDescent="0.25">
      <c r="A605" s="29"/>
      <c r="B605" s="74" t="s">
        <v>285</v>
      </c>
      <c r="C605" s="69">
        <v>821321</v>
      </c>
      <c r="D605" s="162" t="s">
        <v>266</v>
      </c>
      <c r="E605" s="142"/>
      <c r="F605" s="142"/>
      <c r="G605" s="75">
        <v>0</v>
      </c>
      <c r="H605" s="75">
        <v>0</v>
      </c>
      <c r="I605" s="83"/>
    </row>
    <row r="606" spans="1:9" x14ac:dyDescent="0.25">
      <c r="A606" s="29"/>
      <c r="B606" s="74"/>
      <c r="C606" s="69">
        <v>821361</v>
      </c>
      <c r="D606" s="162" t="s">
        <v>345</v>
      </c>
      <c r="E606" s="142"/>
      <c r="F606" s="142"/>
      <c r="G606" s="75"/>
      <c r="H606" s="75"/>
      <c r="I606" s="83" t="e">
        <f t="shared" si="31"/>
        <v>#DIV/0!</v>
      </c>
    </row>
    <row r="607" spans="1:9" x14ac:dyDescent="0.25">
      <c r="A607" s="62"/>
      <c r="B607" s="67"/>
      <c r="C607" s="63"/>
      <c r="D607" s="141" t="s">
        <v>56</v>
      </c>
      <c r="E607" s="142"/>
      <c r="F607" s="142"/>
      <c r="G607" s="65">
        <f>G601+G550</f>
        <v>137890</v>
      </c>
      <c r="H607" s="65">
        <f>H601+H550</f>
        <v>139810.5</v>
      </c>
      <c r="I607" s="83">
        <f t="shared" si="31"/>
        <v>101.39277685111321</v>
      </c>
    </row>
    <row r="608" spans="1:9" x14ac:dyDescent="0.25">
      <c r="A608" s="81"/>
      <c r="B608" s="81"/>
      <c r="C608" s="81"/>
      <c r="D608" s="165" t="s">
        <v>299</v>
      </c>
      <c r="E608" s="165"/>
      <c r="F608" s="165"/>
      <c r="G608" s="82">
        <v>4</v>
      </c>
      <c r="H608" s="166">
        <v>3</v>
      </c>
      <c r="I608" s="167"/>
    </row>
    <row r="610" spans="1:15" x14ac:dyDescent="0.25">
      <c r="A610" s="164" t="s">
        <v>346</v>
      </c>
      <c r="B610" s="164"/>
      <c r="C610" s="164"/>
      <c r="D610" s="164"/>
      <c r="E610" s="164"/>
      <c r="F610" s="164"/>
      <c r="G610" s="164"/>
      <c r="H610" s="164"/>
      <c r="I610" s="164"/>
      <c r="J610" s="164"/>
      <c r="K610" s="164"/>
      <c r="L610" s="164"/>
      <c r="M610" s="164"/>
      <c r="N610" s="164"/>
      <c r="O610" s="164"/>
    </row>
    <row r="611" spans="1:15" x14ac:dyDescent="0.25">
      <c r="A611" s="242"/>
      <c r="B611" s="242"/>
      <c r="C611" s="242"/>
      <c r="D611" s="242"/>
      <c r="E611" s="242"/>
      <c r="F611" s="242"/>
      <c r="G611" s="242"/>
      <c r="H611" s="242"/>
      <c r="I611" s="242"/>
      <c r="J611" s="242"/>
      <c r="K611" s="242"/>
      <c r="L611" s="242"/>
      <c r="M611" s="242"/>
      <c r="N611" s="242"/>
      <c r="O611" s="242"/>
    </row>
    <row r="612" spans="1:15" x14ac:dyDescent="0.25">
      <c r="A612" s="261" t="s">
        <v>437</v>
      </c>
      <c r="B612" s="163"/>
      <c r="C612" s="163"/>
      <c r="D612" s="163"/>
      <c r="E612" s="163"/>
      <c r="F612" s="163"/>
      <c r="G612" s="163"/>
      <c r="H612" s="163"/>
      <c r="I612" s="163"/>
      <c r="J612" s="163"/>
      <c r="K612" s="163"/>
      <c r="L612" s="163"/>
      <c r="M612" s="163"/>
      <c r="N612" s="163"/>
      <c r="O612" s="163"/>
    </row>
    <row r="614" spans="1:15" ht="34.5" x14ac:dyDescent="0.25">
      <c r="A614" s="93" t="s">
        <v>347</v>
      </c>
      <c r="B614" s="257" t="s">
        <v>348</v>
      </c>
      <c r="C614" s="257"/>
      <c r="D614" s="257"/>
      <c r="E614" s="142"/>
      <c r="F614" s="142"/>
      <c r="G614" s="94" t="s">
        <v>349</v>
      </c>
      <c r="H614" s="94" t="s">
        <v>350</v>
      </c>
      <c r="I614" s="94" t="s">
        <v>351</v>
      </c>
      <c r="J614" s="256" t="s">
        <v>352</v>
      </c>
      <c r="K614" s="257"/>
      <c r="L614" s="256" t="s">
        <v>353</v>
      </c>
      <c r="M614" s="257"/>
    </row>
    <row r="615" spans="1:15" x14ac:dyDescent="0.25">
      <c r="A615" s="22" t="s">
        <v>356</v>
      </c>
      <c r="B615" s="142" t="s">
        <v>334</v>
      </c>
      <c r="C615" s="142"/>
      <c r="D615" s="142"/>
      <c r="E615" s="142"/>
      <c r="F615" s="142"/>
      <c r="G615" s="22"/>
      <c r="H615" s="95">
        <v>250000</v>
      </c>
      <c r="I615" s="95">
        <f t="shared" ref="I615:I618" si="32">H615</f>
        <v>250000</v>
      </c>
      <c r="J615" s="142">
        <v>821224</v>
      </c>
      <c r="K615" s="142"/>
      <c r="L615" s="142">
        <v>3</v>
      </c>
      <c r="M615" s="142"/>
    </row>
    <row r="616" spans="1:15" x14ac:dyDescent="0.25">
      <c r="A616" s="22" t="s">
        <v>357</v>
      </c>
      <c r="B616" s="142" t="s">
        <v>344</v>
      </c>
      <c r="C616" s="142"/>
      <c r="D616" s="142"/>
      <c r="E616" s="142"/>
      <c r="F616" s="142"/>
      <c r="G616" s="22">
        <v>500</v>
      </c>
      <c r="H616" s="95">
        <v>6000</v>
      </c>
      <c r="I616" s="95">
        <v>6500</v>
      </c>
      <c r="J616" s="142">
        <v>821312</v>
      </c>
      <c r="K616" s="142"/>
      <c r="L616" s="142" t="s">
        <v>354</v>
      </c>
      <c r="M616" s="142"/>
    </row>
    <row r="617" spans="1:15" x14ac:dyDescent="0.25">
      <c r="A617" s="22" t="s">
        <v>358</v>
      </c>
      <c r="B617" s="132" t="s">
        <v>434</v>
      </c>
      <c r="C617" s="130"/>
      <c r="D617" s="130"/>
      <c r="E617" s="130"/>
      <c r="F617" s="131"/>
      <c r="G617" s="22"/>
      <c r="H617" s="95">
        <v>30000</v>
      </c>
      <c r="I617" s="95">
        <f t="shared" si="32"/>
        <v>30000</v>
      </c>
      <c r="J617" s="132">
        <v>821372</v>
      </c>
      <c r="K617" s="131"/>
      <c r="L617" s="132">
        <v>3</v>
      </c>
      <c r="M617" s="131"/>
    </row>
    <row r="618" spans="1:15" x14ac:dyDescent="0.25">
      <c r="A618" s="22" t="s">
        <v>359</v>
      </c>
      <c r="B618" s="132" t="s">
        <v>335</v>
      </c>
      <c r="C618" s="130"/>
      <c r="D618" s="130"/>
      <c r="E618" s="130"/>
      <c r="F618" s="131"/>
      <c r="G618" s="22"/>
      <c r="H618" s="95">
        <v>7000</v>
      </c>
      <c r="I618" s="95">
        <f t="shared" si="32"/>
        <v>7000</v>
      </c>
      <c r="J618" s="132">
        <v>821521</v>
      </c>
      <c r="K618" s="131"/>
      <c r="L618" s="132">
        <v>3</v>
      </c>
      <c r="M618" s="131"/>
    </row>
    <row r="619" spans="1:15" ht="15" customHeight="1" x14ac:dyDescent="0.25">
      <c r="A619" s="22" t="s">
        <v>360</v>
      </c>
      <c r="B619" s="132" t="s">
        <v>435</v>
      </c>
      <c r="C619" s="130"/>
      <c r="D619" s="130"/>
      <c r="E619" s="130"/>
      <c r="F619" s="131"/>
      <c r="G619" s="22"/>
      <c r="H619" s="95">
        <v>350000</v>
      </c>
      <c r="I619" s="95">
        <v>350000</v>
      </c>
      <c r="J619" s="132">
        <v>821225</v>
      </c>
      <c r="K619" s="131"/>
      <c r="L619" s="132">
        <v>3</v>
      </c>
      <c r="M619" s="131"/>
    </row>
    <row r="620" spans="1:15" ht="15" customHeight="1" x14ac:dyDescent="0.25">
      <c r="A620" s="22" t="s">
        <v>379</v>
      </c>
      <c r="B620" s="155" t="s">
        <v>436</v>
      </c>
      <c r="C620" s="156"/>
      <c r="D620" s="156"/>
      <c r="E620" s="156"/>
      <c r="F620" s="157"/>
      <c r="G620" s="95"/>
      <c r="H620" s="95">
        <v>60000</v>
      </c>
      <c r="I620" s="95">
        <f>G620+H620</f>
        <v>60000</v>
      </c>
      <c r="J620" s="132">
        <v>821224</v>
      </c>
      <c r="K620" s="131"/>
      <c r="L620" s="132">
        <v>3</v>
      </c>
      <c r="M620" s="131"/>
    </row>
    <row r="621" spans="1:15" ht="15" customHeight="1" x14ac:dyDescent="0.25">
      <c r="A621" s="22" t="s">
        <v>380</v>
      </c>
      <c r="B621" s="155" t="s">
        <v>390</v>
      </c>
      <c r="C621" s="130"/>
      <c r="D621" s="130"/>
      <c r="E621" s="130"/>
      <c r="F621" s="131"/>
      <c r="G621" s="95"/>
      <c r="H621" s="95">
        <v>48000</v>
      </c>
      <c r="I621" s="95">
        <f>G621+H621</f>
        <v>48000</v>
      </c>
      <c r="J621" s="132">
        <v>821221</v>
      </c>
      <c r="K621" s="131"/>
      <c r="L621" s="132">
        <v>3</v>
      </c>
      <c r="M621" s="131"/>
    </row>
    <row r="622" spans="1:15" ht="15" customHeight="1" x14ac:dyDescent="0.25">
      <c r="A622" s="22" t="s">
        <v>381</v>
      </c>
      <c r="B622" s="132" t="s">
        <v>355</v>
      </c>
      <c r="C622" s="130"/>
      <c r="D622" s="130"/>
      <c r="E622" s="130"/>
      <c r="F622" s="131"/>
      <c r="G622" s="95">
        <v>1500</v>
      </c>
      <c r="H622" s="22">
        <v>6500</v>
      </c>
      <c r="I622" s="95">
        <v>8000</v>
      </c>
      <c r="J622" s="142">
        <v>821311</v>
      </c>
      <c r="K622" s="142"/>
      <c r="L622" s="142" t="s">
        <v>354</v>
      </c>
      <c r="M622" s="142"/>
    </row>
    <row r="623" spans="1:15" x14ac:dyDescent="0.25">
      <c r="A623" s="22"/>
      <c r="B623" s="132" t="s">
        <v>56</v>
      </c>
      <c r="C623" s="130"/>
      <c r="D623" s="130"/>
      <c r="E623" s="130"/>
      <c r="F623" s="131"/>
      <c r="G623" s="95">
        <f>SUM(G615:G622)</f>
        <v>2000</v>
      </c>
      <c r="H623" s="95">
        <f>SUM(H615:H622)</f>
        <v>757500</v>
      </c>
      <c r="I623" s="95">
        <f>SUM(I615:I622)</f>
        <v>759500</v>
      </c>
      <c r="J623" s="142"/>
      <c r="K623" s="142"/>
      <c r="L623" s="142"/>
      <c r="M623" s="142"/>
    </row>
    <row r="624" spans="1:15" x14ac:dyDescent="0.25">
      <c r="A624" s="100"/>
      <c r="B624" s="101"/>
      <c r="C624" s="101"/>
      <c r="D624" s="101"/>
      <c r="E624" s="101"/>
      <c r="F624" s="101"/>
      <c r="G624" s="102"/>
      <c r="H624" s="102"/>
      <c r="I624" s="102"/>
      <c r="J624" s="101"/>
      <c r="K624" s="101"/>
      <c r="L624" s="101"/>
      <c r="M624" s="101"/>
    </row>
    <row r="625" spans="1:15" ht="39.75" customHeight="1" x14ac:dyDescent="0.25">
      <c r="A625" s="164" t="s">
        <v>373</v>
      </c>
      <c r="B625" s="154"/>
      <c r="C625" s="154"/>
      <c r="D625" s="154"/>
      <c r="E625" s="154"/>
      <c r="F625" s="154"/>
      <c r="G625" s="154"/>
      <c r="H625" s="154"/>
      <c r="I625" s="154"/>
      <c r="J625" s="154"/>
      <c r="K625" s="154"/>
      <c r="L625" s="154"/>
      <c r="M625" s="154"/>
      <c r="N625" s="154"/>
      <c r="O625" s="154"/>
    </row>
    <row r="626" spans="1:15" x14ac:dyDescent="0.25">
      <c r="A626" s="255" t="s">
        <v>449</v>
      </c>
      <c r="B626" s="163"/>
      <c r="C626" s="163"/>
      <c r="D626" s="163"/>
      <c r="E626" s="163"/>
      <c r="F626" s="163"/>
      <c r="G626" s="163"/>
      <c r="H626" s="163"/>
      <c r="I626" s="163"/>
      <c r="J626" s="163"/>
      <c r="K626" s="163"/>
      <c r="L626" s="163"/>
      <c r="M626" s="163"/>
      <c r="N626" s="163"/>
      <c r="O626" s="163"/>
    </row>
    <row r="628" spans="1:15" ht="69" customHeight="1" x14ac:dyDescent="0.25">
      <c r="A628" s="103" t="s">
        <v>375</v>
      </c>
      <c r="B628" s="259" t="s">
        <v>374</v>
      </c>
      <c r="C628" s="259"/>
      <c r="D628" s="259"/>
      <c r="E628" s="259"/>
      <c r="F628" s="259"/>
      <c r="G628" s="104" t="s">
        <v>367</v>
      </c>
      <c r="H628" s="105" t="s">
        <v>368</v>
      </c>
      <c r="I628" s="105" t="s">
        <v>369</v>
      </c>
      <c r="J628" s="105" t="s">
        <v>370</v>
      </c>
      <c r="K628" s="105" t="s">
        <v>371</v>
      </c>
      <c r="L628" s="105">
        <v>615000</v>
      </c>
      <c r="M628" s="105" t="s">
        <v>372</v>
      </c>
    </row>
    <row r="629" spans="1:15" ht="11.25" customHeight="1" x14ac:dyDescent="0.25">
      <c r="A629" s="104"/>
      <c r="B629" s="259"/>
      <c r="C629" s="259"/>
      <c r="D629" s="259"/>
      <c r="E629" s="259"/>
      <c r="F629" s="259"/>
      <c r="G629" s="106">
        <v>1</v>
      </c>
      <c r="H629" s="106">
        <v>2</v>
      </c>
      <c r="I629" s="106">
        <v>3</v>
      </c>
      <c r="J629" s="106">
        <v>4</v>
      </c>
      <c r="K629" s="106">
        <v>5</v>
      </c>
      <c r="L629" s="106">
        <v>6</v>
      </c>
      <c r="M629" s="106">
        <v>7</v>
      </c>
    </row>
    <row r="630" spans="1:15" x14ac:dyDescent="0.25">
      <c r="A630" s="107"/>
      <c r="B630" s="260" t="s">
        <v>367</v>
      </c>
      <c r="C630" s="260"/>
      <c r="D630" s="260"/>
      <c r="E630" s="260"/>
      <c r="F630" s="260"/>
      <c r="G630" s="108">
        <f>SUM(H630:M630)</f>
        <v>2094002.5</v>
      </c>
      <c r="H630" s="108">
        <f t="shared" ref="H630:M630" si="33">H631+H634+H635+H637+H640+H641+H645+H647+H650+H653</f>
        <v>666800</v>
      </c>
      <c r="I630" s="108">
        <f t="shared" si="33"/>
        <v>62422.5</v>
      </c>
      <c r="J630" s="108">
        <f t="shared" si="33"/>
        <v>508280</v>
      </c>
      <c r="K630" s="108">
        <f t="shared" si="33"/>
        <v>91000</v>
      </c>
      <c r="L630" s="108">
        <f t="shared" si="33"/>
        <v>6000</v>
      </c>
      <c r="M630" s="108">
        <f t="shared" si="33"/>
        <v>759500</v>
      </c>
    </row>
    <row r="631" spans="1:15" x14ac:dyDescent="0.25">
      <c r="A631" s="107" t="s">
        <v>283</v>
      </c>
      <c r="B631" s="260" t="s">
        <v>376</v>
      </c>
      <c r="C631" s="260"/>
      <c r="D631" s="260"/>
      <c r="E631" s="260"/>
      <c r="F631" s="260"/>
      <c r="G631" s="108">
        <f t="shared" ref="G631:G655" si="34">SUM(H631:M631)</f>
        <v>1043902.5</v>
      </c>
      <c r="H631" s="108">
        <f t="shared" ref="H631:M631" si="35">H632+H633</f>
        <v>666800</v>
      </c>
      <c r="I631" s="108">
        <f t="shared" si="35"/>
        <v>62422.5</v>
      </c>
      <c r="J631" s="108">
        <f t="shared" si="35"/>
        <v>266680</v>
      </c>
      <c r="K631" s="108">
        <f t="shared" si="35"/>
        <v>33500</v>
      </c>
      <c r="L631" s="108">
        <f t="shared" si="35"/>
        <v>0</v>
      </c>
      <c r="M631" s="108">
        <f t="shared" si="35"/>
        <v>14500</v>
      </c>
    </row>
    <row r="632" spans="1:15" x14ac:dyDescent="0.25">
      <c r="A632" s="109" t="s">
        <v>285</v>
      </c>
      <c r="B632" s="128" t="s">
        <v>377</v>
      </c>
      <c r="C632" s="128"/>
      <c r="D632" s="128"/>
      <c r="E632" s="128"/>
      <c r="F632" s="128"/>
      <c r="G632" s="110">
        <f t="shared" si="34"/>
        <v>1043902.5</v>
      </c>
      <c r="H632" s="110">
        <f>H551+H462+H368+H308</f>
        <v>666800</v>
      </c>
      <c r="I632" s="110">
        <f>H556+H470+H376+H316</f>
        <v>62422.5</v>
      </c>
      <c r="J632" s="110">
        <f>H558+H472-H495-H498-H499-H500-H506-H510+H378-H414-H415+H318</f>
        <v>266680</v>
      </c>
      <c r="K632" s="110">
        <f>H598+H429+H436+H437+H438+H347+H354+H520</f>
        <v>33500</v>
      </c>
      <c r="L632" s="110"/>
      <c r="M632" s="110">
        <f>H605+H535+H451+H452+H358+H359+H604+H534</f>
        <v>14500</v>
      </c>
    </row>
    <row r="633" spans="1:15" x14ac:dyDescent="0.25">
      <c r="A633" s="109" t="s">
        <v>402</v>
      </c>
      <c r="B633" s="128" t="s">
        <v>378</v>
      </c>
      <c r="C633" s="128"/>
      <c r="D633" s="128"/>
      <c r="E633" s="128"/>
      <c r="F633" s="128"/>
      <c r="G633" s="110">
        <f t="shared" si="34"/>
        <v>0</v>
      </c>
      <c r="H633" s="110"/>
      <c r="I633" s="110"/>
      <c r="J633" s="110"/>
      <c r="K633" s="110"/>
      <c r="L633" s="110"/>
      <c r="M633" s="110"/>
    </row>
    <row r="634" spans="1:15" ht="12.75" customHeight="1" x14ac:dyDescent="0.25">
      <c r="A634" s="109" t="s">
        <v>365</v>
      </c>
      <c r="B634" s="258" t="s">
        <v>415</v>
      </c>
      <c r="C634" s="259"/>
      <c r="D634" s="259"/>
      <c r="E634" s="259"/>
      <c r="F634" s="259"/>
      <c r="G634" s="110">
        <f t="shared" si="34"/>
        <v>0</v>
      </c>
      <c r="H634" s="110"/>
      <c r="I634" s="110"/>
      <c r="J634" s="110"/>
      <c r="K634" s="110"/>
      <c r="L634" s="110"/>
      <c r="M634" s="110"/>
    </row>
    <row r="635" spans="1:15" x14ac:dyDescent="0.25">
      <c r="A635" s="109" t="s">
        <v>301</v>
      </c>
      <c r="B635" s="128" t="s">
        <v>401</v>
      </c>
      <c r="C635" s="128"/>
      <c r="D635" s="128"/>
      <c r="E635" s="128"/>
      <c r="F635" s="128"/>
      <c r="G635" s="110">
        <f t="shared" si="34"/>
        <v>0</v>
      </c>
      <c r="H635" s="110">
        <f t="shared" ref="H635:M635" si="36">H636</f>
        <v>0</v>
      </c>
      <c r="I635" s="110">
        <f t="shared" si="36"/>
        <v>0</v>
      </c>
      <c r="J635" s="110">
        <f t="shared" si="36"/>
        <v>0</v>
      </c>
      <c r="K635" s="110">
        <f t="shared" si="36"/>
        <v>0</v>
      </c>
      <c r="L635" s="110">
        <f t="shared" si="36"/>
        <v>0</v>
      </c>
      <c r="M635" s="110">
        <f t="shared" si="36"/>
        <v>0</v>
      </c>
    </row>
    <row r="636" spans="1:15" x14ac:dyDescent="0.25">
      <c r="A636" s="109" t="s">
        <v>343</v>
      </c>
      <c r="B636" s="128" t="s">
        <v>382</v>
      </c>
      <c r="C636" s="128"/>
      <c r="D636" s="128"/>
      <c r="E636" s="128"/>
      <c r="F636" s="128"/>
      <c r="G636" s="110">
        <f t="shared" si="34"/>
        <v>0</v>
      </c>
      <c r="H636" s="110"/>
      <c r="I636" s="110"/>
      <c r="J636" s="110"/>
      <c r="K636" s="110"/>
      <c r="L636" s="110"/>
      <c r="M636" s="110"/>
    </row>
    <row r="637" spans="1:15" x14ac:dyDescent="0.25">
      <c r="A637" s="109" t="s">
        <v>366</v>
      </c>
      <c r="B637" s="128" t="s">
        <v>383</v>
      </c>
      <c r="C637" s="128"/>
      <c r="D637" s="128"/>
      <c r="E637" s="128"/>
      <c r="F637" s="128"/>
      <c r="G637" s="110">
        <f t="shared" si="34"/>
        <v>127600</v>
      </c>
      <c r="H637" s="110">
        <f t="shared" ref="H637:M637" si="37">H638+H639</f>
        <v>0</v>
      </c>
      <c r="I637" s="110">
        <f t="shared" si="37"/>
        <v>0</v>
      </c>
      <c r="J637" s="110">
        <f t="shared" si="37"/>
        <v>127600</v>
      </c>
      <c r="K637" s="110">
        <f t="shared" si="37"/>
        <v>0</v>
      </c>
      <c r="L637" s="110">
        <f t="shared" si="37"/>
        <v>0</v>
      </c>
      <c r="M637" s="110">
        <f t="shared" si="37"/>
        <v>0</v>
      </c>
    </row>
    <row r="638" spans="1:15" x14ac:dyDescent="0.25">
      <c r="A638" s="109" t="s">
        <v>294</v>
      </c>
      <c r="B638" s="128" t="s">
        <v>384</v>
      </c>
      <c r="C638" s="128"/>
      <c r="D638" s="128"/>
      <c r="E638" s="128"/>
      <c r="F638" s="128"/>
      <c r="G638" s="110">
        <f t="shared" si="34"/>
        <v>4500</v>
      </c>
      <c r="H638" s="110"/>
      <c r="I638" s="110"/>
      <c r="J638" s="110">
        <f>H415</f>
        <v>4500</v>
      </c>
      <c r="K638" s="110">
        <f>H434</f>
        <v>0</v>
      </c>
      <c r="L638" s="110"/>
      <c r="M638" s="110"/>
    </row>
    <row r="639" spans="1:15" x14ac:dyDescent="0.25">
      <c r="A639" s="109" t="s">
        <v>330</v>
      </c>
      <c r="B639" s="128" t="s">
        <v>385</v>
      </c>
      <c r="C639" s="128"/>
      <c r="D639" s="128"/>
      <c r="E639" s="128"/>
      <c r="F639" s="128"/>
      <c r="G639" s="110">
        <f t="shared" si="34"/>
        <v>123100</v>
      </c>
      <c r="H639" s="110"/>
      <c r="I639" s="110"/>
      <c r="J639" s="110">
        <f>H495</f>
        <v>123100</v>
      </c>
      <c r="K639" s="110"/>
      <c r="L639" s="110"/>
      <c r="M639" s="110">
        <f>H541</f>
        <v>0</v>
      </c>
    </row>
    <row r="640" spans="1:15" x14ac:dyDescent="0.25">
      <c r="A640" s="109" t="s">
        <v>403</v>
      </c>
      <c r="B640" s="128" t="s">
        <v>386</v>
      </c>
      <c r="C640" s="128"/>
      <c r="D640" s="128"/>
      <c r="E640" s="128"/>
      <c r="F640" s="128"/>
      <c r="G640" s="110">
        <f t="shared" si="34"/>
        <v>0</v>
      </c>
      <c r="H640" s="110"/>
      <c r="I640" s="110"/>
      <c r="J640" s="110"/>
      <c r="K640" s="110"/>
      <c r="L640" s="110"/>
      <c r="M640" s="110">
        <f>[1]privreda!F878+[1]privreda!F888++[1]privreda!F889</f>
        <v>0</v>
      </c>
    </row>
    <row r="641" spans="1:13" x14ac:dyDescent="0.25">
      <c r="A641" s="109" t="s">
        <v>404</v>
      </c>
      <c r="B641" s="128" t="s">
        <v>387</v>
      </c>
      <c r="C641" s="128"/>
      <c r="D641" s="128"/>
      <c r="E641" s="128"/>
      <c r="F641" s="128"/>
      <c r="G641" s="110">
        <f t="shared" si="34"/>
        <v>435000</v>
      </c>
      <c r="H641" s="110">
        <f>H642+H643</f>
        <v>0</v>
      </c>
      <c r="I641" s="110">
        <f>I642+I643</f>
        <v>0</v>
      </c>
      <c r="J641" s="110">
        <f>J642+J643+J644</f>
        <v>64000</v>
      </c>
      <c r="K641" s="110">
        <f>K642+K643</f>
        <v>6000</v>
      </c>
      <c r="L641" s="110">
        <f>L642+L643</f>
        <v>0</v>
      </c>
      <c r="M641" s="110">
        <f>M642+M643+M644</f>
        <v>365000</v>
      </c>
    </row>
    <row r="642" spans="1:13" x14ac:dyDescent="0.25">
      <c r="A642" s="109" t="s">
        <v>320</v>
      </c>
      <c r="B642" s="128" t="s">
        <v>388</v>
      </c>
      <c r="C642" s="128"/>
      <c r="D642" s="128"/>
      <c r="E642" s="128"/>
      <c r="F642" s="128"/>
      <c r="G642" s="110">
        <f t="shared" si="34"/>
        <v>373500</v>
      </c>
      <c r="H642" s="110"/>
      <c r="I642" s="110"/>
      <c r="J642" s="110">
        <f>H510+H506+H500+H536</f>
        <v>56500</v>
      </c>
      <c r="K642" s="110"/>
      <c r="L642" s="110">
        <f>[1]urbanizam!F839</f>
        <v>0</v>
      </c>
      <c r="M642" s="110">
        <f>H539+H528</f>
        <v>317000</v>
      </c>
    </row>
    <row r="643" spans="1:13" x14ac:dyDescent="0.25">
      <c r="A643" s="109" t="s">
        <v>322</v>
      </c>
      <c r="B643" s="128" t="s">
        <v>389</v>
      </c>
      <c r="C643" s="128"/>
      <c r="D643" s="128"/>
      <c r="E643" s="128"/>
      <c r="F643" s="128"/>
      <c r="G643" s="110">
        <f t="shared" si="34"/>
        <v>7500</v>
      </c>
      <c r="H643" s="110"/>
      <c r="I643" s="110"/>
      <c r="J643" s="110">
        <f>H498</f>
        <v>1500</v>
      </c>
      <c r="K643" s="110">
        <f>H518</f>
        <v>6000</v>
      </c>
      <c r="L643" s="110">
        <f>[1]urbanizam!F841</f>
        <v>0</v>
      </c>
      <c r="M643" s="110"/>
    </row>
    <row r="644" spans="1:13" x14ac:dyDescent="0.25">
      <c r="A644" s="109" t="s">
        <v>321</v>
      </c>
      <c r="B644" s="128" t="s">
        <v>390</v>
      </c>
      <c r="C644" s="128"/>
      <c r="D644" s="128"/>
      <c r="E644" s="128"/>
      <c r="F644" s="128"/>
      <c r="G644" s="110">
        <f t="shared" si="34"/>
        <v>54000</v>
      </c>
      <c r="H644" s="110"/>
      <c r="I644" s="110"/>
      <c r="J644" s="110">
        <f>H499</f>
        <v>6000</v>
      </c>
      <c r="K644" s="110"/>
      <c r="L644" s="110"/>
      <c r="M644" s="110">
        <f>H527</f>
        <v>48000</v>
      </c>
    </row>
    <row r="645" spans="1:13" x14ac:dyDescent="0.25">
      <c r="A645" s="109" t="s">
        <v>405</v>
      </c>
      <c r="B645" s="128" t="s">
        <v>391</v>
      </c>
      <c r="C645" s="128"/>
      <c r="D645" s="128"/>
      <c r="E645" s="128"/>
      <c r="F645" s="128"/>
      <c r="G645" s="110">
        <f t="shared" si="34"/>
        <v>6000</v>
      </c>
      <c r="H645" s="110">
        <f t="shared" ref="H645:M645" si="38">H646</f>
        <v>0</v>
      </c>
      <c r="I645" s="110">
        <f t="shared" si="38"/>
        <v>0</v>
      </c>
      <c r="J645" s="110">
        <f t="shared" si="38"/>
        <v>0</v>
      </c>
      <c r="K645" s="110">
        <f t="shared" si="38"/>
        <v>0</v>
      </c>
      <c r="L645" s="110">
        <f t="shared" si="38"/>
        <v>6000</v>
      </c>
      <c r="M645" s="110">
        <f t="shared" si="38"/>
        <v>0</v>
      </c>
    </row>
    <row r="646" spans="1:13" x14ac:dyDescent="0.25">
      <c r="A646" s="109" t="s">
        <v>318</v>
      </c>
      <c r="B646" s="128" t="s">
        <v>392</v>
      </c>
      <c r="C646" s="128"/>
      <c r="D646" s="128"/>
      <c r="E646" s="128"/>
      <c r="F646" s="128"/>
      <c r="G646" s="110">
        <f t="shared" si="34"/>
        <v>6000</v>
      </c>
      <c r="H646" s="110"/>
      <c r="I646" s="110"/>
      <c r="J646" s="110"/>
      <c r="K646" s="110"/>
      <c r="L646" s="110">
        <f>H446+H420</f>
        <v>6000</v>
      </c>
      <c r="M646" s="110"/>
    </row>
    <row r="647" spans="1:13" x14ac:dyDescent="0.25">
      <c r="A647" s="109" t="s">
        <v>406</v>
      </c>
      <c r="B647" s="128" t="s">
        <v>393</v>
      </c>
      <c r="C647" s="128"/>
      <c r="D647" s="128"/>
      <c r="E647" s="128"/>
      <c r="F647" s="128"/>
      <c r="G647" s="110">
        <f t="shared" si="34"/>
        <v>413000</v>
      </c>
      <c r="H647" s="110">
        <f t="shared" ref="H647:M647" si="39">H648+H649</f>
        <v>0</v>
      </c>
      <c r="I647" s="110">
        <f t="shared" si="39"/>
        <v>0</v>
      </c>
      <c r="J647" s="110">
        <f t="shared" si="39"/>
        <v>50000</v>
      </c>
      <c r="K647" s="110">
        <f t="shared" si="39"/>
        <v>13000</v>
      </c>
      <c r="L647" s="110">
        <f t="shared" si="39"/>
        <v>0</v>
      </c>
      <c r="M647" s="110">
        <f t="shared" si="39"/>
        <v>350000</v>
      </c>
    </row>
    <row r="648" spans="1:13" x14ac:dyDescent="0.25">
      <c r="A648" s="109" t="s">
        <v>311</v>
      </c>
      <c r="B648" s="128" t="s">
        <v>394</v>
      </c>
      <c r="C648" s="128"/>
      <c r="D648" s="128"/>
      <c r="E648" s="128"/>
      <c r="F648" s="128"/>
      <c r="G648" s="110">
        <f t="shared" si="34"/>
        <v>363000</v>
      </c>
      <c r="H648" s="110"/>
      <c r="I648" s="110"/>
      <c r="J648" s="110"/>
      <c r="K648" s="110">
        <f>H431+H428</f>
        <v>13000</v>
      </c>
      <c r="L648" s="110"/>
      <c r="M648" s="110">
        <f>H531</f>
        <v>350000</v>
      </c>
    </row>
    <row r="649" spans="1:13" x14ac:dyDescent="0.25">
      <c r="A649" s="109" t="s">
        <v>305</v>
      </c>
      <c r="B649" s="128" t="s">
        <v>397</v>
      </c>
      <c r="C649" s="128"/>
      <c r="D649" s="128"/>
      <c r="E649" s="128"/>
      <c r="F649" s="128"/>
      <c r="G649" s="110">
        <f t="shared" si="34"/>
        <v>50000</v>
      </c>
      <c r="H649" s="110"/>
      <c r="I649" s="110"/>
      <c r="J649" s="110">
        <f>H414</f>
        <v>50000</v>
      </c>
      <c r="K649" s="110">
        <f>H432</f>
        <v>0</v>
      </c>
      <c r="L649" s="110"/>
      <c r="M649" s="110"/>
    </row>
    <row r="650" spans="1:13" x14ac:dyDescent="0.25">
      <c r="A650" s="109" t="s">
        <v>407</v>
      </c>
      <c r="B650" s="128" t="s">
        <v>398</v>
      </c>
      <c r="C650" s="128"/>
      <c r="D650" s="128"/>
      <c r="E650" s="128"/>
      <c r="F650" s="128"/>
      <c r="G650" s="110">
        <f t="shared" si="34"/>
        <v>38000</v>
      </c>
      <c r="H650" s="110">
        <f t="shared" ref="H650:L650" si="40">H652</f>
        <v>0</v>
      </c>
      <c r="I650" s="110">
        <f t="shared" si="40"/>
        <v>0</v>
      </c>
      <c r="J650" s="110">
        <f t="shared" si="40"/>
        <v>0</v>
      </c>
      <c r="K650" s="110">
        <f t="shared" si="40"/>
        <v>8000</v>
      </c>
      <c r="L650" s="110">
        <f t="shared" si="40"/>
        <v>0</v>
      </c>
      <c r="M650" s="110">
        <f>M652+M651</f>
        <v>30000</v>
      </c>
    </row>
    <row r="651" spans="1:13" x14ac:dyDescent="0.25">
      <c r="A651" s="109" t="s">
        <v>440</v>
      </c>
      <c r="B651" s="133" t="s">
        <v>441</v>
      </c>
      <c r="C651" s="130"/>
      <c r="D651" s="130"/>
      <c r="E651" s="130"/>
      <c r="F651" s="131"/>
      <c r="G651" s="110">
        <f t="shared" si="34"/>
        <v>30000</v>
      </c>
      <c r="H651" s="110"/>
      <c r="I651" s="110"/>
      <c r="J651" s="110"/>
      <c r="K651" s="110"/>
      <c r="L651" s="110"/>
      <c r="M651" s="110">
        <f>H537</f>
        <v>30000</v>
      </c>
    </row>
    <row r="652" spans="1:13" x14ac:dyDescent="0.25">
      <c r="A652" s="109" t="s">
        <v>410</v>
      </c>
      <c r="B652" s="128" t="s">
        <v>411</v>
      </c>
      <c r="C652" s="128"/>
      <c r="D652" s="128"/>
      <c r="E652" s="128"/>
      <c r="F652" s="128"/>
      <c r="G652" s="110">
        <f t="shared" si="34"/>
        <v>8000</v>
      </c>
      <c r="H652" s="110"/>
      <c r="I652" s="110"/>
      <c r="J652" s="110"/>
      <c r="K652" s="110">
        <f>H423</f>
        <v>8000</v>
      </c>
      <c r="L652" s="110"/>
      <c r="M652" s="110"/>
    </row>
    <row r="653" spans="1:13" x14ac:dyDescent="0.25">
      <c r="A653" s="109" t="s">
        <v>408</v>
      </c>
      <c r="B653" s="128" t="s">
        <v>399</v>
      </c>
      <c r="C653" s="128"/>
      <c r="D653" s="128"/>
      <c r="E653" s="128"/>
      <c r="F653" s="128"/>
      <c r="G653" s="110">
        <f t="shared" si="34"/>
        <v>30500</v>
      </c>
      <c r="H653" s="110">
        <f t="shared" ref="H653:M653" si="41">H654+H655</f>
        <v>0</v>
      </c>
      <c r="I653" s="110">
        <f t="shared" si="41"/>
        <v>0</v>
      </c>
      <c r="J653" s="110">
        <f t="shared" si="41"/>
        <v>0</v>
      </c>
      <c r="K653" s="110">
        <f t="shared" si="41"/>
        <v>30500</v>
      </c>
      <c r="L653" s="110">
        <f t="shared" si="41"/>
        <v>0</v>
      </c>
      <c r="M653" s="110">
        <f t="shared" si="41"/>
        <v>0</v>
      </c>
    </row>
    <row r="654" spans="1:13" x14ac:dyDescent="0.25">
      <c r="A654" s="109" t="s">
        <v>306</v>
      </c>
      <c r="B654" s="128" t="s">
        <v>400</v>
      </c>
      <c r="C654" s="128"/>
      <c r="D654" s="128"/>
      <c r="E654" s="128"/>
      <c r="F654" s="128"/>
      <c r="G654" s="110">
        <f t="shared" si="34"/>
        <v>8500</v>
      </c>
      <c r="H654" s="110"/>
      <c r="I654" s="110"/>
      <c r="J654" s="110"/>
      <c r="K654" s="110">
        <f>H353+H422</f>
        <v>8500</v>
      </c>
      <c r="L654" s="110"/>
      <c r="M654" s="110"/>
    </row>
    <row r="655" spans="1:13" x14ac:dyDescent="0.25">
      <c r="A655" s="109" t="s">
        <v>307</v>
      </c>
      <c r="B655" s="128" t="s">
        <v>409</v>
      </c>
      <c r="C655" s="128"/>
      <c r="D655" s="128"/>
      <c r="E655" s="128"/>
      <c r="F655" s="128"/>
      <c r="G655" s="110">
        <f t="shared" si="34"/>
        <v>22000</v>
      </c>
      <c r="H655" s="110"/>
      <c r="I655" s="110"/>
      <c r="J655" s="110"/>
      <c r="K655" s="110">
        <f>H424+H352+H349</f>
        <v>22000</v>
      </c>
      <c r="L655" s="110"/>
      <c r="M655" s="110"/>
    </row>
    <row r="657" spans="1:15" x14ac:dyDescent="0.25">
      <c r="A657" s="160" t="s">
        <v>414</v>
      </c>
      <c r="B657" s="154"/>
      <c r="C657" s="154"/>
      <c r="D657" s="154"/>
      <c r="E657" s="154"/>
      <c r="F657" s="154"/>
      <c r="G657" s="154"/>
      <c r="H657" s="154"/>
      <c r="I657" s="154"/>
      <c r="J657" s="154"/>
      <c r="K657" s="154"/>
      <c r="L657" s="154"/>
      <c r="M657" s="154"/>
      <c r="N657" s="154"/>
      <c r="O657" s="154"/>
    </row>
    <row r="658" spans="1:15" ht="45" customHeight="1" x14ac:dyDescent="0.25">
      <c r="A658" s="161" t="s">
        <v>418</v>
      </c>
      <c r="B658" s="161"/>
      <c r="C658" s="161"/>
      <c r="D658" s="161"/>
      <c r="E658" s="161"/>
      <c r="F658" s="161"/>
      <c r="G658" s="161"/>
      <c r="H658" s="161"/>
      <c r="I658" s="161"/>
      <c r="J658" s="161"/>
      <c r="K658" s="161"/>
      <c r="L658" s="161"/>
      <c r="M658" s="161"/>
      <c r="N658" s="161"/>
      <c r="O658" s="161"/>
    </row>
    <row r="660" spans="1:15" x14ac:dyDescent="0.25">
      <c r="A660" s="164"/>
      <c r="B660" s="164"/>
      <c r="C660" s="164"/>
      <c r="D660" s="164"/>
      <c r="E660" s="164"/>
      <c r="F660" s="164"/>
      <c r="G660" s="164"/>
      <c r="H660" s="164"/>
      <c r="I660" s="164"/>
      <c r="J660" s="164"/>
      <c r="K660" s="164"/>
      <c r="L660" s="164"/>
      <c r="M660" s="164"/>
      <c r="N660" s="164"/>
      <c r="O660" s="164"/>
    </row>
    <row r="661" spans="1:15" x14ac:dyDescent="0.25">
      <c r="A661" s="163"/>
      <c r="B661" s="163"/>
      <c r="C661" s="163"/>
      <c r="D661" s="163"/>
      <c r="E661" s="163"/>
      <c r="F661" s="163"/>
      <c r="G661" s="163"/>
      <c r="H661" s="163"/>
      <c r="I661" s="163"/>
      <c r="J661" s="163"/>
      <c r="K661" s="163"/>
      <c r="L661" s="163"/>
      <c r="M661" s="163"/>
      <c r="N661" s="163"/>
      <c r="O661" s="163"/>
    </row>
    <row r="663" spans="1:15" x14ac:dyDescent="0.25">
      <c r="K663" s="154" t="s">
        <v>420</v>
      </c>
      <c r="L663" s="154"/>
      <c r="M663" s="154"/>
      <c r="N663" s="154"/>
    </row>
    <row r="664" spans="1:15" x14ac:dyDescent="0.25">
      <c r="K664" s="154" t="s">
        <v>450</v>
      </c>
      <c r="L664" s="154"/>
      <c r="M664" s="154"/>
      <c r="N664" s="154"/>
    </row>
  </sheetData>
  <mergeCells count="693">
    <mergeCell ref="A611:O611"/>
    <mergeCell ref="D470:F470"/>
    <mergeCell ref="D471:F471"/>
    <mergeCell ref="D477:F477"/>
    <mergeCell ref="D482:F482"/>
    <mergeCell ref="D496:F496"/>
    <mergeCell ref="D497:F497"/>
    <mergeCell ref="D501:F501"/>
    <mergeCell ref="D502:F502"/>
    <mergeCell ref="D527:F527"/>
    <mergeCell ref="D557:F557"/>
    <mergeCell ref="D558:F558"/>
    <mergeCell ref="D559:F559"/>
    <mergeCell ref="D560:F560"/>
    <mergeCell ref="I546:I547"/>
    <mergeCell ref="E548:F548"/>
    <mergeCell ref="B549:F549"/>
    <mergeCell ref="H546:H547"/>
    <mergeCell ref="D474:F474"/>
    <mergeCell ref="D476:F476"/>
    <mergeCell ref="A9:O9"/>
    <mergeCell ref="D536:F536"/>
    <mergeCell ref="D537:F537"/>
    <mergeCell ref="D576:F576"/>
    <mergeCell ref="B654:F654"/>
    <mergeCell ref="B634:F634"/>
    <mergeCell ref="B636:F636"/>
    <mergeCell ref="B637:F637"/>
    <mergeCell ref="B638:F638"/>
    <mergeCell ref="B639:F639"/>
    <mergeCell ref="B640:F640"/>
    <mergeCell ref="B629:F629"/>
    <mergeCell ref="B630:F630"/>
    <mergeCell ref="B631:F631"/>
    <mergeCell ref="A625:O625"/>
    <mergeCell ref="L618:M618"/>
    <mergeCell ref="L619:M619"/>
    <mergeCell ref="B628:F628"/>
    <mergeCell ref="B621:F621"/>
    <mergeCell ref="D320:F320"/>
    <mergeCell ref="B78:F78"/>
    <mergeCell ref="B282:F282"/>
    <mergeCell ref="A612:O612"/>
    <mergeCell ref="D556:F556"/>
    <mergeCell ref="B655:F655"/>
    <mergeCell ref="B644:F644"/>
    <mergeCell ref="B645:F645"/>
    <mergeCell ref="B646:F646"/>
    <mergeCell ref="B647:F647"/>
    <mergeCell ref="B648:F648"/>
    <mergeCell ref="B649:F649"/>
    <mergeCell ref="B650:F650"/>
    <mergeCell ref="B652:F652"/>
    <mergeCell ref="B653:F653"/>
    <mergeCell ref="A626:O626"/>
    <mergeCell ref="B616:F616"/>
    <mergeCell ref="B622:F622"/>
    <mergeCell ref="J614:K614"/>
    <mergeCell ref="L614:M614"/>
    <mergeCell ref="B614:F614"/>
    <mergeCell ref="J615:K615"/>
    <mergeCell ref="J616:K616"/>
    <mergeCell ref="J622:K622"/>
    <mergeCell ref="B615:F615"/>
    <mergeCell ref="J617:K617"/>
    <mergeCell ref="J618:K618"/>
    <mergeCell ref="J619:K619"/>
    <mergeCell ref="J623:K623"/>
    <mergeCell ref="B623:F623"/>
    <mergeCell ref="B619:F619"/>
    <mergeCell ref="B617:F617"/>
    <mergeCell ref="B618:F618"/>
    <mergeCell ref="L615:M615"/>
    <mergeCell ref="L616:M616"/>
    <mergeCell ref="D511:F511"/>
    <mergeCell ref="D498:F498"/>
    <mergeCell ref="D499:F499"/>
    <mergeCell ref="D554:F554"/>
    <mergeCell ref="D555:F555"/>
    <mergeCell ref="D500:F500"/>
    <mergeCell ref="D512:F512"/>
    <mergeCell ref="D513:F513"/>
    <mergeCell ref="D514:F514"/>
    <mergeCell ref="D521:F521"/>
    <mergeCell ref="D522:F522"/>
    <mergeCell ref="D515:F515"/>
    <mergeCell ref="D516:F516"/>
    <mergeCell ref="D517:F517"/>
    <mergeCell ref="D518:F518"/>
    <mergeCell ref="D503:F503"/>
    <mergeCell ref="D504:F504"/>
    <mergeCell ref="D505:F505"/>
    <mergeCell ref="D506:F506"/>
    <mergeCell ref="D507:F507"/>
    <mergeCell ref="B10:E10"/>
    <mergeCell ref="B11:E11"/>
    <mergeCell ref="B12:E12"/>
    <mergeCell ref="B13:E13"/>
    <mergeCell ref="B14:E14"/>
    <mergeCell ref="B15:E15"/>
    <mergeCell ref="B28:E28"/>
    <mergeCell ref="B29:E29"/>
    <mergeCell ref="B30:E30"/>
    <mergeCell ref="B22:E22"/>
    <mergeCell ref="B23:E23"/>
    <mergeCell ref="B24:E24"/>
    <mergeCell ref="B25:E25"/>
    <mergeCell ref="B26:E26"/>
    <mergeCell ref="B27:E27"/>
    <mergeCell ref="B16:E16"/>
    <mergeCell ref="B17:E17"/>
    <mergeCell ref="B18:E18"/>
    <mergeCell ref="B19:E19"/>
    <mergeCell ref="B20:E20"/>
    <mergeCell ref="B21:E21"/>
    <mergeCell ref="B31:E31"/>
    <mergeCell ref="D36:E36"/>
    <mergeCell ref="D37:E37"/>
    <mergeCell ref="A33:O33"/>
    <mergeCell ref="D40:E40"/>
    <mergeCell ref="B47:F47"/>
    <mergeCell ref="B48:F48"/>
    <mergeCell ref="B49:F49"/>
    <mergeCell ref="B70:F70"/>
    <mergeCell ref="B57:F57"/>
    <mergeCell ref="B58:F58"/>
    <mergeCell ref="B59:F59"/>
    <mergeCell ref="B60:F60"/>
    <mergeCell ref="B66:F66"/>
    <mergeCell ref="B67:F67"/>
    <mergeCell ref="B68:F68"/>
    <mergeCell ref="B50:F50"/>
    <mergeCell ref="B55:F55"/>
    <mergeCell ref="B56:F56"/>
    <mergeCell ref="D123:E123"/>
    <mergeCell ref="D124:E124"/>
    <mergeCell ref="B114:F114"/>
    <mergeCell ref="B146:F146"/>
    <mergeCell ref="D38:E38"/>
    <mergeCell ref="D39:E39"/>
    <mergeCell ref="D41:E41"/>
    <mergeCell ref="B69:F69"/>
    <mergeCell ref="B115:F115"/>
    <mergeCell ref="B109:F109"/>
    <mergeCell ref="B71:F71"/>
    <mergeCell ref="B72:F72"/>
    <mergeCell ref="B73:F73"/>
    <mergeCell ref="B79:F79"/>
    <mergeCell ref="B80:F80"/>
    <mergeCell ref="B103:F103"/>
    <mergeCell ref="B104:F104"/>
    <mergeCell ref="B105:F105"/>
    <mergeCell ref="B106:F106"/>
    <mergeCell ref="B101:F101"/>
    <mergeCell ref="B136:F136"/>
    <mergeCell ref="B144:F144"/>
    <mergeCell ref="D489:F489"/>
    <mergeCell ref="D494:F494"/>
    <mergeCell ref="D495:F495"/>
    <mergeCell ref="D493:F493"/>
    <mergeCell ref="D492:F492"/>
    <mergeCell ref="D491:F491"/>
    <mergeCell ref="B84:F84"/>
    <mergeCell ref="B150:F150"/>
    <mergeCell ref="B151:F151"/>
    <mergeCell ref="B152:F152"/>
    <mergeCell ref="B95:F95"/>
    <mergeCell ref="B102:F102"/>
    <mergeCell ref="B91:F91"/>
    <mergeCell ref="B92:F92"/>
    <mergeCell ref="B93:F93"/>
    <mergeCell ref="B94:F94"/>
    <mergeCell ref="B96:F96"/>
    <mergeCell ref="B97:F97"/>
    <mergeCell ref="B98:F98"/>
    <mergeCell ref="B99:F99"/>
    <mergeCell ref="B100:F100"/>
    <mergeCell ref="B107:F107"/>
    <mergeCell ref="B108:F108"/>
    <mergeCell ref="D348:F348"/>
    <mergeCell ref="D349:F349"/>
    <mergeCell ref="D479:F479"/>
    <mergeCell ref="D480:F480"/>
    <mergeCell ref="D481:F481"/>
    <mergeCell ref="B153:F153"/>
    <mergeCell ref="B154:F154"/>
    <mergeCell ref="B254:F254"/>
    <mergeCell ref="B255:F255"/>
    <mergeCell ref="B256:F256"/>
    <mergeCell ref="B257:F257"/>
    <mergeCell ref="B258:F258"/>
    <mergeCell ref="B259:F259"/>
    <mergeCell ref="D444:F444"/>
    <mergeCell ref="B248:F248"/>
    <mergeCell ref="B249:F249"/>
    <mergeCell ref="B271:F271"/>
    <mergeCell ref="B272:F272"/>
    <mergeCell ref="B252:F252"/>
    <mergeCell ref="B253:F253"/>
    <mergeCell ref="D310:F310"/>
    <mergeCell ref="D311:F311"/>
    <mergeCell ref="D312:F312"/>
    <mergeCell ref="D325:F325"/>
    <mergeCell ref="D467:F467"/>
    <mergeCell ref="D468:F468"/>
    <mergeCell ref="D469:F469"/>
    <mergeCell ref="D445:F445"/>
    <mergeCell ref="D446:F446"/>
    <mergeCell ref="D316:F316"/>
    <mergeCell ref="D317:F317"/>
    <mergeCell ref="D318:F318"/>
    <mergeCell ref="D319:F319"/>
    <mergeCell ref="D321:F321"/>
    <mergeCell ref="D322:F322"/>
    <mergeCell ref="D323:F323"/>
    <mergeCell ref="D324:F324"/>
    <mergeCell ref="D337:F337"/>
    <mergeCell ref="D338:F338"/>
    <mergeCell ref="D339:F339"/>
    <mergeCell ref="D340:F340"/>
    <mergeCell ref="D330:F330"/>
    <mergeCell ref="D331:F331"/>
    <mergeCell ref="D345:F345"/>
    <mergeCell ref="D346:F346"/>
    <mergeCell ref="D347:F347"/>
    <mergeCell ref="D350:F350"/>
    <mergeCell ref="D351:F351"/>
    <mergeCell ref="D352:F352"/>
    <mergeCell ref="D353:F353"/>
    <mergeCell ref="D354:F354"/>
    <mergeCell ref="D355:F355"/>
    <mergeCell ref="D356:F356"/>
    <mergeCell ref="B81:F81"/>
    <mergeCell ref="B82:F82"/>
    <mergeCell ref="B83:F83"/>
    <mergeCell ref="B266:F266"/>
    <mergeCell ref="B267:F267"/>
    <mergeCell ref="B237:F237"/>
    <mergeCell ref="B242:F242"/>
    <mergeCell ref="B243:F243"/>
    <mergeCell ref="B244:F244"/>
    <mergeCell ref="B245:F245"/>
    <mergeCell ref="B246:F246"/>
    <mergeCell ref="B247:F247"/>
    <mergeCell ref="B226:F226"/>
    <mergeCell ref="B227:F227"/>
    <mergeCell ref="B228:F228"/>
    <mergeCell ref="B229:F229"/>
    <mergeCell ref="B262:F262"/>
    <mergeCell ref="B263:F263"/>
    <mergeCell ref="I302:I303"/>
    <mergeCell ref="B294:F294"/>
    <mergeCell ref="B295:F295"/>
    <mergeCell ref="B285:F285"/>
    <mergeCell ref="B286:F286"/>
    <mergeCell ref="B287:F287"/>
    <mergeCell ref="B283:F283"/>
    <mergeCell ref="B284:F284"/>
    <mergeCell ref="D302:F303"/>
    <mergeCell ref="G302:G303"/>
    <mergeCell ref="H302:H303"/>
    <mergeCell ref="A297:O297"/>
    <mergeCell ref="A298:O298"/>
    <mergeCell ref="A299:O299"/>
    <mergeCell ref="D314:F314"/>
    <mergeCell ref="D327:F327"/>
    <mergeCell ref="D328:F328"/>
    <mergeCell ref="D329:F329"/>
    <mergeCell ref="D315:F315"/>
    <mergeCell ref="D305:I305"/>
    <mergeCell ref="D306:F306"/>
    <mergeCell ref="D307:F307"/>
    <mergeCell ref="D308:F308"/>
    <mergeCell ref="D309:F309"/>
    <mergeCell ref="D326:F326"/>
    <mergeCell ref="D313:F313"/>
    <mergeCell ref="B232:F232"/>
    <mergeCell ref="B233:F233"/>
    <mergeCell ref="B234:F234"/>
    <mergeCell ref="B235:F235"/>
    <mergeCell ref="B238:F238"/>
    <mergeCell ref="B230:F230"/>
    <mergeCell ref="B264:F264"/>
    <mergeCell ref="B265:F265"/>
    <mergeCell ref="B260:F260"/>
    <mergeCell ref="B261:F261"/>
    <mergeCell ref="B250:F250"/>
    <mergeCell ref="B251:F251"/>
    <mergeCell ref="B239:F239"/>
    <mergeCell ref="B240:F240"/>
    <mergeCell ref="B241:F241"/>
    <mergeCell ref="B236:F236"/>
    <mergeCell ref="B213:F213"/>
    <mergeCell ref="A546:A547"/>
    <mergeCell ref="B546:B547"/>
    <mergeCell ref="D544:F544"/>
    <mergeCell ref="D433:F433"/>
    <mergeCell ref="D434:F434"/>
    <mergeCell ref="D435:F435"/>
    <mergeCell ref="D358:F358"/>
    <mergeCell ref="D359:F359"/>
    <mergeCell ref="D423:F423"/>
    <mergeCell ref="D424:F424"/>
    <mergeCell ref="D425:F425"/>
    <mergeCell ref="D426:F426"/>
    <mergeCell ref="D427:F427"/>
    <mergeCell ref="D428:F428"/>
    <mergeCell ref="D360:F360"/>
    <mergeCell ref="D381:F381"/>
    <mergeCell ref="D382:F382"/>
    <mergeCell ref="D478:F478"/>
    <mergeCell ref="D389:F389"/>
    <mergeCell ref="D390:F390"/>
    <mergeCell ref="D532:F532"/>
    <mergeCell ref="D508:F508"/>
    <mergeCell ref="D509:F509"/>
    <mergeCell ref="G546:G547"/>
    <mergeCell ref="D541:F541"/>
    <mergeCell ref="D542:F542"/>
    <mergeCell ref="D538:F538"/>
    <mergeCell ref="D539:F539"/>
    <mergeCell ref="D540:F540"/>
    <mergeCell ref="D523:F523"/>
    <mergeCell ref="D524:F524"/>
    <mergeCell ref="D525:F525"/>
    <mergeCell ref="D526:F526"/>
    <mergeCell ref="D533:F533"/>
    <mergeCell ref="D528:F528"/>
    <mergeCell ref="D529:F529"/>
    <mergeCell ref="D530:F530"/>
    <mergeCell ref="D531:F531"/>
    <mergeCell ref="D535:F535"/>
    <mergeCell ref="D378:F378"/>
    <mergeCell ref="D379:F379"/>
    <mergeCell ref="D380:F380"/>
    <mergeCell ref="A457:A458"/>
    <mergeCell ref="B457:B458"/>
    <mergeCell ref="C457:C458"/>
    <mergeCell ref="G457:G458"/>
    <mergeCell ref="H457:H458"/>
    <mergeCell ref="I457:I458"/>
    <mergeCell ref="D457:F458"/>
    <mergeCell ref="B274:F274"/>
    <mergeCell ref="B275:F275"/>
    <mergeCell ref="B276:F276"/>
    <mergeCell ref="H544:I544"/>
    <mergeCell ref="G363:G364"/>
    <mergeCell ref="H363:H364"/>
    <mergeCell ref="I363:I364"/>
    <mergeCell ref="B366:I366"/>
    <mergeCell ref="D361:F361"/>
    <mergeCell ref="D384:F384"/>
    <mergeCell ref="D385:F385"/>
    <mergeCell ref="D367:F367"/>
    <mergeCell ref="D368:F368"/>
    <mergeCell ref="D369:F369"/>
    <mergeCell ref="D370:F370"/>
    <mergeCell ref="D371:F371"/>
    <mergeCell ref="D363:F364"/>
    <mergeCell ref="D365:F365"/>
    <mergeCell ref="D372:F372"/>
    <mergeCell ref="D373:F373"/>
    <mergeCell ref="D374:F374"/>
    <mergeCell ref="D375:F375"/>
    <mergeCell ref="D376:F376"/>
    <mergeCell ref="D377:F377"/>
    <mergeCell ref="B220:F220"/>
    <mergeCell ref="B221:F221"/>
    <mergeCell ref="B222:F222"/>
    <mergeCell ref="A363:A364"/>
    <mergeCell ref="B363:B364"/>
    <mergeCell ref="C363:C364"/>
    <mergeCell ref="A302:A303"/>
    <mergeCell ref="B302:B303"/>
    <mergeCell ref="C302:C303"/>
    <mergeCell ref="B268:F268"/>
    <mergeCell ref="B269:F269"/>
    <mergeCell ref="B270:F270"/>
    <mergeCell ref="B288:F288"/>
    <mergeCell ref="B289:F289"/>
    <mergeCell ref="B290:F290"/>
    <mergeCell ref="B291:F291"/>
    <mergeCell ref="B292:F292"/>
    <mergeCell ref="B293:F293"/>
    <mergeCell ref="B277:F277"/>
    <mergeCell ref="B278:F278"/>
    <mergeCell ref="B279:F279"/>
    <mergeCell ref="B280:F280"/>
    <mergeCell ref="B281:F281"/>
    <mergeCell ref="B273:F273"/>
    <mergeCell ref="B224:F224"/>
    <mergeCell ref="B231:F231"/>
    <mergeCell ref="B202:F202"/>
    <mergeCell ref="B203:F203"/>
    <mergeCell ref="B204:F204"/>
    <mergeCell ref="B199:F199"/>
    <mergeCell ref="B200:F200"/>
    <mergeCell ref="B190:F190"/>
    <mergeCell ref="B191:F191"/>
    <mergeCell ref="B192:F192"/>
    <mergeCell ref="B225:F225"/>
    <mergeCell ref="B193:F193"/>
    <mergeCell ref="B194:F194"/>
    <mergeCell ref="B195:F195"/>
    <mergeCell ref="B196:F196"/>
    <mergeCell ref="B197:F197"/>
    <mergeCell ref="B198:F198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23:F223"/>
    <mergeCell ref="B201:F201"/>
    <mergeCell ref="B172:F172"/>
    <mergeCell ref="B173:F173"/>
    <mergeCell ref="B174:F174"/>
    <mergeCell ref="B175:F175"/>
    <mergeCell ref="B176:F176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78:F178"/>
    <mergeCell ref="B179:F179"/>
    <mergeCell ref="B214:F214"/>
    <mergeCell ref="B215:F215"/>
    <mergeCell ref="B216:F216"/>
    <mergeCell ref="B217:F217"/>
    <mergeCell ref="B218:F218"/>
    <mergeCell ref="B219:F219"/>
    <mergeCell ref="B164:F164"/>
    <mergeCell ref="B165:F165"/>
    <mergeCell ref="B166:F166"/>
    <mergeCell ref="B180:F180"/>
    <mergeCell ref="B181:F181"/>
    <mergeCell ref="B177:F177"/>
    <mergeCell ref="B169:F169"/>
    <mergeCell ref="B170:F170"/>
    <mergeCell ref="B171:F171"/>
    <mergeCell ref="B167:F167"/>
    <mergeCell ref="B168:F168"/>
    <mergeCell ref="B155:F155"/>
    <mergeCell ref="B142:F142"/>
    <mergeCell ref="B143:F143"/>
    <mergeCell ref="B162:F162"/>
    <mergeCell ref="B163:F163"/>
    <mergeCell ref="J43:N43"/>
    <mergeCell ref="B113:F113"/>
    <mergeCell ref="B112:F112"/>
    <mergeCell ref="B62:F62"/>
    <mergeCell ref="B63:F63"/>
    <mergeCell ref="B64:F64"/>
    <mergeCell ref="B65:F65"/>
    <mergeCell ref="B61:F61"/>
    <mergeCell ref="B51:F51"/>
    <mergeCell ref="B52:F52"/>
    <mergeCell ref="B53:F53"/>
    <mergeCell ref="B54:F54"/>
    <mergeCell ref="B87:F87"/>
    <mergeCell ref="B43:F44"/>
    <mergeCell ref="B45:F45"/>
    <mergeCell ref="B46:F46"/>
    <mergeCell ref="B110:F110"/>
    <mergeCell ref="B111:F111"/>
    <mergeCell ref="D122:E122"/>
    <mergeCell ref="O127:O128"/>
    <mergeCell ref="A127:A128"/>
    <mergeCell ref="G127:G128"/>
    <mergeCell ref="D304:F304"/>
    <mergeCell ref="H127:H128"/>
    <mergeCell ref="I127:I128"/>
    <mergeCell ref="J127:N127"/>
    <mergeCell ref="B158:F158"/>
    <mergeCell ref="B159:F159"/>
    <mergeCell ref="B160:F160"/>
    <mergeCell ref="B140:F140"/>
    <mergeCell ref="B141:F141"/>
    <mergeCell ref="B145:F145"/>
    <mergeCell ref="B137:F137"/>
    <mergeCell ref="B138:F138"/>
    <mergeCell ref="B139:F139"/>
    <mergeCell ref="B127:F128"/>
    <mergeCell ref="B129:F129"/>
    <mergeCell ref="B130:F130"/>
    <mergeCell ref="B131:F131"/>
    <mergeCell ref="B132:F132"/>
    <mergeCell ref="B133:F133"/>
    <mergeCell ref="B134:F134"/>
    <mergeCell ref="B135:F135"/>
    <mergeCell ref="A1:O1"/>
    <mergeCell ref="A3:O3"/>
    <mergeCell ref="A4:O4"/>
    <mergeCell ref="A5:O5"/>
    <mergeCell ref="A7:O7"/>
    <mergeCell ref="A8:O8"/>
    <mergeCell ref="A118:O118"/>
    <mergeCell ref="A119:O119"/>
    <mergeCell ref="D121:E121"/>
    <mergeCell ref="B88:F88"/>
    <mergeCell ref="B89:F89"/>
    <mergeCell ref="B90:F90"/>
    <mergeCell ref="B85:F85"/>
    <mergeCell ref="B86:F86"/>
    <mergeCell ref="B74:F74"/>
    <mergeCell ref="B75:F75"/>
    <mergeCell ref="B76:F76"/>
    <mergeCell ref="B77:F77"/>
    <mergeCell ref="B116:F116"/>
    <mergeCell ref="O43:O44"/>
    <mergeCell ref="A43:A44"/>
    <mergeCell ref="G43:G44"/>
    <mergeCell ref="H43:H44"/>
    <mergeCell ref="I43:I44"/>
    <mergeCell ref="D341:F341"/>
    <mergeCell ref="D342:F342"/>
    <mergeCell ref="D343:F343"/>
    <mergeCell ref="D344:F344"/>
    <mergeCell ref="D332:F332"/>
    <mergeCell ref="D333:F333"/>
    <mergeCell ref="D334:F334"/>
    <mergeCell ref="D335:F335"/>
    <mergeCell ref="D336:F336"/>
    <mergeCell ref="B147:F147"/>
    <mergeCell ref="B148:F148"/>
    <mergeCell ref="B149:F149"/>
    <mergeCell ref="D401:F401"/>
    <mergeCell ref="D383:F383"/>
    <mergeCell ref="D402:F402"/>
    <mergeCell ref="D403:F403"/>
    <mergeCell ref="D393:F393"/>
    <mergeCell ref="D394:F394"/>
    <mergeCell ref="D395:F395"/>
    <mergeCell ref="D396:F396"/>
    <mergeCell ref="D397:F397"/>
    <mergeCell ref="D398:F398"/>
    <mergeCell ref="B161:F161"/>
    <mergeCell ref="B156:F156"/>
    <mergeCell ref="B157:F157"/>
    <mergeCell ref="D357:F357"/>
    <mergeCell ref="D387:F387"/>
    <mergeCell ref="D388:F388"/>
    <mergeCell ref="D399:F399"/>
    <mergeCell ref="D400:F400"/>
    <mergeCell ref="D391:F391"/>
    <mergeCell ref="D392:F392"/>
    <mergeCell ref="D386:F386"/>
    <mergeCell ref="D429:F429"/>
    <mergeCell ref="D430:F430"/>
    <mergeCell ref="D431:F431"/>
    <mergeCell ref="D432:F432"/>
    <mergeCell ref="D419:F419"/>
    <mergeCell ref="D414:F414"/>
    <mergeCell ref="D415:F415"/>
    <mergeCell ref="D416:F416"/>
    <mergeCell ref="D417:F417"/>
    <mergeCell ref="D418:F418"/>
    <mergeCell ref="D421:F421"/>
    <mergeCell ref="D422:F422"/>
    <mergeCell ref="D420:F420"/>
    <mergeCell ref="D404:F404"/>
    <mergeCell ref="D405:F405"/>
    <mergeCell ref="D409:F409"/>
    <mergeCell ref="D410:F410"/>
    <mergeCell ref="D411:F411"/>
    <mergeCell ref="D412:F412"/>
    <mergeCell ref="D413:F413"/>
    <mergeCell ref="D406:F406"/>
    <mergeCell ref="D407:F407"/>
    <mergeCell ref="D408:F408"/>
    <mergeCell ref="D466:F466"/>
    <mergeCell ref="D436:F436"/>
    <mergeCell ref="D437:F437"/>
    <mergeCell ref="D438:F438"/>
    <mergeCell ref="D439:F439"/>
    <mergeCell ref="D440:F440"/>
    <mergeCell ref="D441:F441"/>
    <mergeCell ref="D449:F449"/>
    <mergeCell ref="D442:F442"/>
    <mergeCell ref="D443:F443"/>
    <mergeCell ref="D447:F447"/>
    <mergeCell ref="D448:F448"/>
    <mergeCell ref="D454:F454"/>
    <mergeCell ref="D453:F453"/>
    <mergeCell ref="D450:F450"/>
    <mergeCell ref="D452:F452"/>
    <mergeCell ref="B460:I460"/>
    <mergeCell ref="H454:I454"/>
    <mergeCell ref="D462:F462"/>
    <mergeCell ref="D451:F451"/>
    <mergeCell ref="D459:F459"/>
    <mergeCell ref="D461:F461"/>
    <mergeCell ref="D483:F483"/>
    <mergeCell ref="D484:F484"/>
    <mergeCell ref="D490:F490"/>
    <mergeCell ref="D463:F463"/>
    <mergeCell ref="D464:F464"/>
    <mergeCell ref="D472:F472"/>
    <mergeCell ref="D473:F473"/>
    <mergeCell ref="D510:F510"/>
    <mergeCell ref="D600:F600"/>
    <mergeCell ref="D572:F572"/>
    <mergeCell ref="D573:F573"/>
    <mergeCell ref="D579:F579"/>
    <mergeCell ref="D561:F561"/>
    <mergeCell ref="D562:F562"/>
    <mergeCell ref="D565:F565"/>
    <mergeCell ref="D566:F566"/>
    <mergeCell ref="D577:F577"/>
    <mergeCell ref="D578:F578"/>
    <mergeCell ref="D567:F567"/>
    <mergeCell ref="D485:F485"/>
    <mergeCell ref="D486:F486"/>
    <mergeCell ref="D487:F487"/>
    <mergeCell ref="D488:F488"/>
    <mergeCell ref="D465:F465"/>
    <mergeCell ref="D608:F608"/>
    <mergeCell ref="H608:I608"/>
    <mergeCell ref="D568:F568"/>
    <mergeCell ref="D569:F569"/>
    <mergeCell ref="D570:F570"/>
    <mergeCell ref="D571:F571"/>
    <mergeCell ref="D563:F563"/>
    <mergeCell ref="B632:F632"/>
    <mergeCell ref="B633:F633"/>
    <mergeCell ref="A610:O610"/>
    <mergeCell ref="D583:F583"/>
    <mergeCell ref="D584:F584"/>
    <mergeCell ref="D585:F585"/>
    <mergeCell ref="D586:F586"/>
    <mergeCell ref="D590:F590"/>
    <mergeCell ref="D591:F591"/>
    <mergeCell ref="D587:F587"/>
    <mergeCell ref="D588:F588"/>
    <mergeCell ref="D589:F589"/>
    <mergeCell ref="L622:M622"/>
    <mergeCell ref="L623:M623"/>
    <mergeCell ref="L617:M617"/>
    <mergeCell ref="K664:N664"/>
    <mergeCell ref="B635:F635"/>
    <mergeCell ref="B620:F620"/>
    <mergeCell ref="J620:K620"/>
    <mergeCell ref="L620:M620"/>
    <mergeCell ref="D592:F592"/>
    <mergeCell ref="D593:F593"/>
    <mergeCell ref="D594:F594"/>
    <mergeCell ref="D595:F595"/>
    <mergeCell ref="A657:O657"/>
    <mergeCell ref="A658:O658"/>
    <mergeCell ref="D601:F601"/>
    <mergeCell ref="D602:F602"/>
    <mergeCell ref="D607:F607"/>
    <mergeCell ref="D603:F603"/>
    <mergeCell ref="D605:F605"/>
    <mergeCell ref="D606:F606"/>
    <mergeCell ref="D596:F596"/>
    <mergeCell ref="D597:F597"/>
    <mergeCell ref="D598:F598"/>
    <mergeCell ref="D599:F599"/>
    <mergeCell ref="A661:O661"/>
    <mergeCell ref="A660:O660"/>
    <mergeCell ref="K663:N663"/>
    <mergeCell ref="B641:F641"/>
    <mergeCell ref="B642:F642"/>
    <mergeCell ref="B643:F643"/>
    <mergeCell ref="D604:F604"/>
    <mergeCell ref="L621:M621"/>
    <mergeCell ref="J621:K621"/>
    <mergeCell ref="B651:F651"/>
    <mergeCell ref="D475:F475"/>
    <mergeCell ref="D519:F519"/>
    <mergeCell ref="D520:F520"/>
    <mergeCell ref="D534:F534"/>
    <mergeCell ref="D580:F580"/>
    <mergeCell ref="D581:F581"/>
    <mergeCell ref="D582:F582"/>
    <mergeCell ref="D543:F543"/>
    <mergeCell ref="C546:C547"/>
    <mergeCell ref="D546:F547"/>
    <mergeCell ref="D550:F550"/>
    <mergeCell ref="D551:F551"/>
    <mergeCell ref="D552:F552"/>
    <mergeCell ref="D553:F553"/>
    <mergeCell ref="D564:F564"/>
    <mergeCell ref="D574:F574"/>
    <mergeCell ref="D575:F575"/>
  </mergeCells>
  <pageMargins left="3.937007874015748E-2" right="3.937007874015748E-2" top="0.74803149606299213" bottom="0.74803149606299213" header="0.31496062992125984" footer="0.31496062992125984"/>
  <pageSetup paperSize="9" orientation="landscape" r:id="rId1"/>
  <headerFooter>
    <oddFooter>&amp;CStranica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2024-12-11T08:28:43Z</cp:lastPrinted>
  <dcterms:created xsi:type="dcterms:W3CDTF">2023-12-15T10:29:59Z</dcterms:created>
  <dcterms:modified xsi:type="dcterms:W3CDTF">2024-12-11T09:31:17Z</dcterms:modified>
</cp:coreProperties>
</file>